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voda" sheetId="1" r:id="rId1"/>
    <sheet name="KS" sheetId="2" r:id="rId2"/>
    <sheet name="KD" sheetId="3" r:id="rId3"/>
    <sheet name="elektro" sheetId="4" r:id="rId4"/>
    <sheet name="teplo" sheetId="5" r:id="rId5"/>
  </sheets>
  <definedNames>
    <definedName name="RZV_p_N_2" localSheetId="3">'elektro'!$A$7:$C$54</definedName>
    <definedName name="RZV_p_N_2" localSheetId="2">'KD'!$A$7:$C$61</definedName>
    <definedName name="RZV_p_N_2" localSheetId="1">'KS'!$A$7:$C$70</definedName>
    <definedName name="RZV_p_N_2" localSheetId="4">'teplo'!$A$7:$C$61</definedName>
    <definedName name="RZV_p_N_2">'voda'!$A$7:$C$74</definedName>
  </definedNames>
  <calcPr fullCalcOnLoad="1"/>
</workbook>
</file>

<file path=xl/sharedStrings.xml><?xml version="1.0" encoding="utf-8"?>
<sst xmlns="http://schemas.openxmlformats.org/spreadsheetml/2006/main" count="348" uniqueCount="87">
  <si>
    <t>lokalita</t>
  </si>
  <si>
    <t>RD</t>
  </si>
  <si>
    <t>obyvatel</t>
  </si>
  <si>
    <t>b.j.</t>
  </si>
  <si>
    <t>TECHNICKÁ INFRASTRUKTURA</t>
  </si>
  <si>
    <t>BILANCE PŘÍRŮSTKU POTŘEBY VODY</t>
  </si>
  <si>
    <t>BILANCE PŘÍRŮSTKU PRŮTOKU SPLAŠKOVÝCH VOD</t>
  </si>
  <si>
    <t>BILANCE PŘÍRŮSTKU PRŮTOKU DEŠŤOVÝCH VOD</t>
  </si>
  <si>
    <t>koef.odt.</t>
  </si>
  <si>
    <t>BILANCE PŘÍRŮSTKU PŘÍKONU ELEKTRICKÉ ENERGIE</t>
  </si>
  <si>
    <t>funkční využití</t>
  </si>
  <si>
    <r>
      <t xml:space="preserve">ZP </t>
    </r>
    <r>
      <rPr>
        <sz val="9"/>
        <rFont val="Arial"/>
        <family val="2"/>
      </rPr>
      <t>m2</t>
    </r>
  </si>
  <si>
    <t>pozn.</t>
  </si>
  <si>
    <t>návrh zásobování el.energií</t>
  </si>
  <si>
    <t>návrh zásobování vodou</t>
  </si>
  <si>
    <t>návrh likvidace splašk. vod</t>
  </si>
  <si>
    <t xml:space="preserve">Vz - retenční objem </t>
  </si>
  <si>
    <t>kh=1,8</t>
  </si>
  <si>
    <t>kd=1,5</t>
  </si>
  <si>
    <t>q = 163 l/s.ha  (p=1,0  t=10)</t>
  </si>
  <si>
    <r>
      <t xml:space="preserve">q </t>
    </r>
    <r>
      <rPr>
        <sz val="10"/>
        <rFont val="Arial"/>
        <family val="2"/>
      </rPr>
      <t>l/os.den</t>
    </r>
  </si>
  <si>
    <r>
      <t>Qh</t>
    </r>
    <r>
      <rPr>
        <sz val="10"/>
        <rFont val="Arial"/>
        <family val="2"/>
      </rPr>
      <t xml:space="preserve"> l/s</t>
    </r>
  </si>
  <si>
    <r>
      <t xml:space="preserve">plocha </t>
    </r>
    <r>
      <rPr>
        <sz val="10"/>
        <rFont val="Arial"/>
        <family val="2"/>
      </rPr>
      <t>/m2/</t>
    </r>
  </si>
  <si>
    <r>
      <t>Qp</t>
    </r>
    <r>
      <rPr>
        <sz val="10"/>
        <rFont val="Arial"/>
        <family val="2"/>
      </rPr>
      <t xml:space="preserve"> m3/den</t>
    </r>
  </si>
  <si>
    <r>
      <t xml:space="preserve">Qd </t>
    </r>
    <r>
      <rPr>
        <sz val="10"/>
        <rFont val="Arial"/>
        <family val="2"/>
      </rPr>
      <t>m3/den</t>
    </r>
  </si>
  <si>
    <r>
      <t xml:space="preserve">Qr </t>
    </r>
    <r>
      <rPr>
        <sz val="10"/>
        <rFont val="Arial"/>
        <family val="2"/>
      </rPr>
      <t>m3/rok</t>
    </r>
  </si>
  <si>
    <r>
      <t>Qm</t>
    </r>
    <r>
      <rPr>
        <sz val="10"/>
        <rFont val="Arial"/>
        <family val="2"/>
      </rPr>
      <t xml:space="preserve"> l/s</t>
    </r>
  </si>
  <si>
    <r>
      <t>Qs</t>
    </r>
    <r>
      <rPr>
        <sz val="10"/>
        <rFont val="Arial"/>
        <family val="2"/>
      </rPr>
      <t xml:space="preserve"> m3/den</t>
    </r>
  </si>
  <si>
    <r>
      <t xml:space="preserve">Qm </t>
    </r>
    <r>
      <rPr>
        <sz val="10"/>
        <rFont val="Arial"/>
        <family val="2"/>
      </rPr>
      <t>m3/h</t>
    </r>
  </si>
  <si>
    <t>MWh/rok</t>
  </si>
  <si>
    <t>GJ/rok</t>
  </si>
  <si>
    <t>BILANCE PŘÍRŮSTKU POTŘEBY TEPELNÉ ENERGIE</t>
  </si>
  <si>
    <t xml:space="preserve">Q = 5 kW/b.j.     20 kW/RD    4 kW/100m2 HPP               </t>
  </si>
  <si>
    <t>zdroj tepelné energie</t>
  </si>
  <si>
    <t>stávající TS  + síť NN</t>
  </si>
  <si>
    <t>individ.volba zásobování teplem</t>
  </si>
  <si>
    <t>BV1</t>
  </si>
  <si>
    <t>BV2</t>
  </si>
  <si>
    <t>BV3</t>
  </si>
  <si>
    <t>BV4</t>
  </si>
  <si>
    <t>BV5</t>
  </si>
  <si>
    <t>BV6</t>
  </si>
  <si>
    <t>BV7</t>
  </si>
  <si>
    <t>BV8</t>
  </si>
  <si>
    <t>BV9</t>
  </si>
  <si>
    <t>BV10</t>
  </si>
  <si>
    <t>ZH1</t>
  </si>
  <si>
    <t>CELKOVÁ BILANCE POTŘEBY VODY</t>
  </si>
  <si>
    <t xml:space="preserve"> zásobování vodou</t>
  </si>
  <si>
    <t>stav</t>
  </si>
  <si>
    <t>veřejný vodovod (+ studny)</t>
  </si>
  <si>
    <t>návrh</t>
  </si>
  <si>
    <t>rodinné domy + ubytovna + chaty</t>
  </si>
  <si>
    <t>celkem</t>
  </si>
  <si>
    <t>CELKOVÁ BILANCE PRŮTOKU SPLAŠKOVÝCH VOD</t>
  </si>
  <si>
    <t>veřejná kanalizace + jímky + ČOV</t>
  </si>
  <si>
    <t xml:space="preserve">veřejný vodovod </t>
  </si>
  <si>
    <t xml:space="preserve">rodinné domy </t>
  </si>
  <si>
    <t>SR1</t>
  </si>
  <si>
    <t>ZH2</t>
  </si>
  <si>
    <t>ZH3</t>
  </si>
  <si>
    <t>Lidmaň celkem</t>
  </si>
  <si>
    <t>bydlení venkovské Lidmaň</t>
  </si>
  <si>
    <t>rozšíření sportoviště</t>
  </si>
  <si>
    <t xml:space="preserve"> zem+neruš.výr. 40%zastav</t>
  </si>
  <si>
    <t>Lidmaňka</t>
  </si>
  <si>
    <t>bydlení venkovské Lidmaňka</t>
  </si>
  <si>
    <t>Lidmaňka celkem</t>
  </si>
  <si>
    <t>Lhotka</t>
  </si>
  <si>
    <t>studny</t>
  </si>
  <si>
    <t>bydlení venkovské Lhotka</t>
  </si>
  <si>
    <t>Lhotka celkem</t>
  </si>
  <si>
    <t xml:space="preserve">       měrné zatížení na úrovni DTS :  3,307 kW/RD               </t>
  </si>
  <si>
    <t>Lidmaň</t>
  </si>
  <si>
    <t>ÚZEMNÍ PLÁN LIDMAŇ</t>
  </si>
  <si>
    <t>veřejná kanalizace + ČOV</t>
  </si>
  <si>
    <t>individ. způsob likvidace</t>
  </si>
  <si>
    <t>BV11</t>
  </si>
  <si>
    <r>
      <t xml:space="preserve">q </t>
    </r>
    <r>
      <rPr>
        <sz val="10"/>
        <rFont val="Arial"/>
        <family val="2"/>
      </rPr>
      <t>l/s.ha</t>
    </r>
  </si>
  <si>
    <r>
      <t xml:space="preserve">Sred </t>
    </r>
    <r>
      <rPr>
        <sz val="10"/>
        <rFont val="Arial"/>
        <family val="2"/>
      </rPr>
      <t>ha</t>
    </r>
  </si>
  <si>
    <r>
      <t>Qd</t>
    </r>
    <r>
      <rPr>
        <sz val="10"/>
        <rFont val="Arial"/>
        <family val="2"/>
      </rPr>
      <t xml:space="preserve">  l/s</t>
    </r>
  </si>
  <si>
    <r>
      <t xml:space="preserve">Vz </t>
    </r>
    <r>
      <rPr>
        <sz val="10"/>
        <rFont val="Arial"/>
        <family val="2"/>
      </rPr>
      <t>m3</t>
    </r>
  </si>
  <si>
    <r>
      <t xml:space="preserve">P </t>
    </r>
    <r>
      <rPr>
        <sz val="8.5"/>
        <rFont val="Arial"/>
        <family val="2"/>
      </rPr>
      <t>kW/m.j.</t>
    </r>
  </si>
  <si>
    <r>
      <t>P</t>
    </r>
    <r>
      <rPr>
        <sz val="10"/>
        <rFont val="Arial"/>
        <family val="2"/>
      </rPr>
      <t xml:space="preserve"> </t>
    </r>
    <r>
      <rPr>
        <sz val="8.5"/>
        <rFont val="Arial"/>
        <family val="2"/>
      </rPr>
      <t>kW</t>
    </r>
  </si>
  <si>
    <r>
      <t xml:space="preserve">Q </t>
    </r>
    <r>
      <rPr>
        <sz val="8.5"/>
        <rFont val="Arial"/>
        <family val="2"/>
      </rPr>
      <t>kW/m.j.</t>
    </r>
  </si>
  <si>
    <r>
      <t>Q</t>
    </r>
    <r>
      <rPr>
        <sz val="10"/>
        <rFont val="Arial"/>
        <family val="2"/>
      </rPr>
      <t xml:space="preserve"> </t>
    </r>
    <r>
      <rPr>
        <sz val="8.5"/>
        <rFont val="Arial"/>
        <family val="2"/>
      </rPr>
      <t>kW</t>
    </r>
  </si>
  <si>
    <t>01/2015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</si>
</sst>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000"/>
    <numFmt numFmtId="170" formatCode="0.0000"/>
    <numFmt numFmtId="171" formatCode="0.000"/>
    <numFmt numFmtId="172" formatCode="0.0"/>
    <numFmt numFmtId="173" formatCode="#,##0.0"/>
  </numFmts>
  <fonts count="2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9" fillId="19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171" fontId="8" fillId="0" borderId="12" xfId="0" applyNumberFormat="1" applyFont="1" applyBorder="1" applyAlignment="1">
      <alignment vertical="center"/>
    </xf>
    <xf numFmtId="172" fontId="8" fillId="0" borderId="12" xfId="0" applyNumberFormat="1" applyFont="1" applyBorder="1" applyAlignment="1">
      <alignment vertical="center"/>
    </xf>
    <xf numFmtId="172" fontId="9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2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171" fontId="8" fillId="0" borderId="0" xfId="0" applyNumberFormat="1" applyFont="1" applyBorder="1" applyAlignment="1">
      <alignment vertical="center"/>
    </xf>
    <xf numFmtId="172" fontId="8" fillId="0" borderId="0" xfId="0" applyNumberFormat="1" applyFont="1" applyBorder="1" applyAlignment="1">
      <alignment vertical="center"/>
    </xf>
    <xf numFmtId="2" fontId="8" fillId="0" borderId="0" xfId="0" applyNumberFormat="1" applyFont="1" applyFill="1" applyBorder="1" applyAlignment="1">
      <alignment horizontal="left" vertical="center"/>
    </xf>
    <xf numFmtId="171" fontId="8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vertical="center"/>
    </xf>
    <xf numFmtId="171" fontId="9" fillId="0" borderId="0" xfId="0" applyNumberFormat="1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1" fontId="8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1" fontId="8" fillId="0" borderId="17" xfId="0" applyNumberFormat="1" applyFont="1" applyBorder="1" applyAlignment="1">
      <alignment vertical="center"/>
    </xf>
    <xf numFmtId="2" fontId="8" fillId="0" borderId="15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171" fontId="8" fillId="0" borderId="14" xfId="0" applyNumberFormat="1" applyFont="1" applyBorder="1" applyAlignment="1">
      <alignment vertical="center"/>
    </xf>
    <xf numFmtId="172" fontId="8" fillId="0" borderId="14" xfId="0" applyNumberFormat="1" applyFont="1" applyBorder="1" applyAlignment="1">
      <alignment vertical="center"/>
    </xf>
    <xf numFmtId="171" fontId="8" fillId="0" borderId="11" xfId="0" applyNumberFormat="1" applyFont="1" applyBorder="1" applyAlignment="1">
      <alignment vertical="center"/>
    </xf>
    <xf numFmtId="172" fontId="9" fillId="0" borderId="11" xfId="0" applyNumberFormat="1" applyFont="1" applyBorder="1" applyAlignment="1">
      <alignment vertical="center"/>
    </xf>
    <xf numFmtId="2" fontId="8" fillId="0" borderId="11" xfId="0" applyNumberFormat="1" applyFont="1" applyFill="1" applyBorder="1" applyAlignment="1">
      <alignment horizontal="left" vertical="center"/>
    </xf>
    <xf numFmtId="171" fontId="8" fillId="0" borderId="13" xfId="0" applyNumberFormat="1" applyFont="1" applyBorder="1" applyAlignment="1">
      <alignment vertical="center"/>
    </xf>
    <xf numFmtId="172" fontId="8" fillId="0" borderId="13" xfId="0" applyNumberFormat="1" applyFont="1" applyBorder="1" applyAlignment="1">
      <alignment vertical="center"/>
    </xf>
    <xf numFmtId="171" fontId="9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1" fontId="8" fillId="0" borderId="22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top" wrapText="1"/>
    </xf>
    <xf numFmtId="3" fontId="8" fillId="0" borderId="13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 vertical="top" wrapText="1"/>
    </xf>
    <xf numFmtId="3" fontId="8" fillId="0" borderId="22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2" fontId="8" fillId="0" borderId="22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8" fillId="0" borderId="14" xfId="0" applyNumberFormat="1" applyFont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3" fontId="8" fillId="0" borderId="12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3" fontId="8" fillId="0" borderId="14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top" wrapText="1"/>
    </xf>
    <xf numFmtId="0" fontId="9" fillId="19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 wrapText="1"/>
    </xf>
    <xf numFmtId="173" fontId="9" fillId="0" borderId="1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10.28125" style="0" customWidth="1"/>
    <col min="2" max="2" width="28.7109375" style="0" customWidth="1"/>
    <col min="3" max="3" width="11.8515625" style="0" customWidth="1"/>
    <col min="4" max="5" width="5.00390625" style="0" customWidth="1"/>
    <col min="6" max="6" width="9.7109375" style="0" customWidth="1"/>
    <col min="7" max="7" width="9.57421875" style="0" customWidth="1"/>
    <col min="8" max="8" width="10.8515625" style="0" customWidth="1"/>
    <col min="9" max="9" width="10.28125" style="0" customWidth="1"/>
    <col min="10" max="10" width="9.57421875" style="0" bestFit="1" customWidth="1"/>
    <col min="11" max="11" width="9.7109375" style="0" customWidth="1"/>
    <col min="12" max="12" width="32.7109375" style="0" customWidth="1"/>
  </cols>
  <sheetData>
    <row r="1" spans="1:22" ht="12.75">
      <c r="A1" s="147" t="s">
        <v>74</v>
      </c>
      <c r="B1" s="147"/>
      <c r="C1" s="147"/>
      <c r="D1" s="147"/>
      <c r="E1" s="147"/>
      <c r="F1" s="147" t="s">
        <v>4</v>
      </c>
      <c r="G1" s="147"/>
      <c r="H1" s="147"/>
      <c r="I1" s="147"/>
      <c r="J1" s="20"/>
      <c r="K1" s="147"/>
      <c r="L1" s="149" t="s">
        <v>86</v>
      </c>
      <c r="M1" s="4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147"/>
      <c r="B2" s="147"/>
      <c r="C2" s="147"/>
      <c r="D2" s="147"/>
      <c r="E2" s="147"/>
      <c r="F2" s="147"/>
      <c r="G2" s="147"/>
      <c r="H2" s="147"/>
      <c r="I2" s="147"/>
      <c r="J2" s="20"/>
      <c r="K2" s="147"/>
      <c r="L2" s="149"/>
      <c r="M2" s="4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9"/>
      <c r="L3" s="20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23" t="s">
        <v>5</v>
      </c>
      <c r="B4" s="23"/>
      <c r="C4" s="23"/>
      <c r="D4" s="24"/>
      <c r="E4" s="147"/>
      <c r="F4" s="147"/>
      <c r="G4" s="147"/>
      <c r="H4" s="147"/>
      <c r="I4" s="166" t="s">
        <v>18</v>
      </c>
      <c r="J4" s="166" t="s">
        <v>17</v>
      </c>
      <c r="K4" s="20"/>
      <c r="L4" s="20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24"/>
      <c r="B5" s="24"/>
      <c r="C5" s="24"/>
      <c r="D5" s="24"/>
      <c r="E5" s="147"/>
      <c r="F5" s="147"/>
      <c r="G5" s="147"/>
      <c r="H5" s="147"/>
      <c r="I5" s="166"/>
      <c r="J5" s="166"/>
      <c r="K5" s="20"/>
      <c r="L5" s="20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37" t="s">
        <v>0</v>
      </c>
      <c r="B7" s="37" t="s">
        <v>10</v>
      </c>
      <c r="C7" s="38" t="s">
        <v>22</v>
      </c>
      <c r="D7" s="38" t="s">
        <v>1</v>
      </c>
      <c r="E7" s="38" t="s">
        <v>3</v>
      </c>
      <c r="F7" s="38" t="s">
        <v>2</v>
      </c>
      <c r="G7" s="39" t="s">
        <v>20</v>
      </c>
      <c r="H7" s="39" t="s">
        <v>23</v>
      </c>
      <c r="I7" s="39" t="s">
        <v>24</v>
      </c>
      <c r="J7" s="39" t="s">
        <v>21</v>
      </c>
      <c r="K7" s="39" t="s">
        <v>25</v>
      </c>
      <c r="L7" s="13" t="s">
        <v>14</v>
      </c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6"/>
      <c r="B8" s="26"/>
      <c r="C8" s="27"/>
      <c r="D8" s="27"/>
      <c r="E8" s="27"/>
      <c r="F8" s="27"/>
      <c r="G8" s="28"/>
      <c r="H8" s="28"/>
      <c r="I8" s="28"/>
      <c r="J8" s="28"/>
      <c r="K8" s="28"/>
      <c r="L8" s="29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26"/>
      <c r="B9" s="26" t="s">
        <v>73</v>
      </c>
      <c r="C9" s="27"/>
      <c r="D9" s="27"/>
      <c r="E9" s="27"/>
      <c r="F9" s="27"/>
      <c r="G9" s="28"/>
      <c r="H9" s="28"/>
      <c r="I9" s="28"/>
      <c r="J9" s="28"/>
      <c r="K9" s="28"/>
      <c r="L9" s="29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19" t="s">
        <v>36</v>
      </c>
      <c r="B10" s="8" t="s">
        <v>62</v>
      </c>
      <c r="C10" s="121">
        <v>16121</v>
      </c>
      <c r="D10" s="8">
        <v>10</v>
      </c>
      <c r="E10" s="8"/>
      <c r="F10" s="8">
        <v>30</v>
      </c>
      <c r="G10" s="8">
        <v>150</v>
      </c>
      <c r="H10" s="11">
        <f>F10*G10/1000</f>
        <v>4.5</v>
      </c>
      <c r="I10" s="11">
        <f>H10*1.5</f>
        <v>6.75</v>
      </c>
      <c r="J10" s="11">
        <f>I10*1.8*1000/86400</f>
        <v>0.140625</v>
      </c>
      <c r="K10" s="12">
        <f>H10*365</f>
        <v>1642.5</v>
      </c>
      <c r="L10" s="13" t="s">
        <v>56</v>
      </c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19" t="s">
        <v>37</v>
      </c>
      <c r="B11" s="8" t="s">
        <v>62</v>
      </c>
      <c r="C11" s="121">
        <v>3846</v>
      </c>
      <c r="D11" s="8">
        <v>16</v>
      </c>
      <c r="E11" s="8"/>
      <c r="F11" s="8">
        <v>48</v>
      </c>
      <c r="G11" s="8">
        <v>150</v>
      </c>
      <c r="H11" s="11">
        <f aca="true" t="shared" si="0" ref="H11:H17">F11*G11/1000</f>
        <v>7.2</v>
      </c>
      <c r="I11" s="11">
        <f aca="true" t="shared" si="1" ref="I11:I17">H11*1.5</f>
        <v>10.8</v>
      </c>
      <c r="J11" s="11">
        <f aca="true" t="shared" si="2" ref="J11:J17">I11*1.8*1000/86400</f>
        <v>0.225</v>
      </c>
      <c r="K11" s="12">
        <f aca="true" t="shared" si="3" ref="K11:K17">H11*365</f>
        <v>2628</v>
      </c>
      <c r="L11" s="13" t="s">
        <v>56</v>
      </c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19" t="s">
        <v>38</v>
      </c>
      <c r="B12" s="8" t="s">
        <v>62</v>
      </c>
      <c r="C12" s="121">
        <v>5155</v>
      </c>
      <c r="D12" s="8">
        <v>20</v>
      </c>
      <c r="E12" s="8"/>
      <c r="F12" s="8">
        <v>60</v>
      </c>
      <c r="G12" s="8">
        <v>150</v>
      </c>
      <c r="H12" s="11">
        <f t="shared" si="0"/>
        <v>9</v>
      </c>
      <c r="I12" s="11">
        <f t="shared" si="1"/>
        <v>13.5</v>
      </c>
      <c r="J12" s="11">
        <f t="shared" si="2"/>
        <v>0.28125</v>
      </c>
      <c r="K12" s="12">
        <f t="shared" si="3"/>
        <v>3285</v>
      </c>
      <c r="L12" s="13" t="s">
        <v>56</v>
      </c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19" t="s">
        <v>39</v>
      </c>
      <c r="B13" s="8" t="s">
        <v>62</v>
      </c>
      <c r="C13" s="121">
        <v>16908</v>
      </c>
      <c r="D13" s="8">
        <v>16</v>
      </c>
      <c r="E13" s="8"/>
      <c r="F13" s="8">
        <v>48</v>
      </c>
      <c r="G13" s="8">
        <v>150</v>
      </c>
      <c r="H13" s="11">
        <f t="shared" si="0"/>
        <v>7.2</v>
      </c>
      <c r="I13" s="11">
        <f t="shared" si="1"/>
        <v>10.8</v>
      </c>
      <c r="J13" s="11">
        <f t="shared" si="2"/>
        <v>0.225</v>
      </c>
      <c r="K13" s="12">
        <f t="shared" si="3"/>
        <v>2628</v>
      </c>
      <c r="L13" s="13" t="s">
        <v>56</v>
      </c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19" t="s">
        <v>40</v>
      </c>
      <c r="B14" s="8" t="s">
        <v>62</v>
      </c>
      <c r="C14" s="121">
        <v>997</v>
      </c>
      <c r="D14" s="8">
        <v>7</v>
      </c>
      <c r="E14" s="8"/>
      <c r="F14" s="8">
        <v>21</v>
      </c>
      <c r="G14" s="8">
        <v>150</v>
      </c>
      <c r="H14" s="11">
        <f t="shared" si="0"/>
        <v>3.15</v>
      </c>
      <c r="I14" s="11">
        <f t="shared" si="1"/>
        <v>4.725</v>
      </c>
      <c r="J14" s="11">
        <f t="shared" si="2"/>
        <v>0.09843749999999998</v>
      </c>
      <c r="K14" s="12">
        <f t="shared" si="3"/>
        <v>1149.75</v>
      </c>
      <c r="L14" s="13" t="s">
        <v>56</v>
      </c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19" t="s">
        <v>41</v>
      </c>
      <c r="B15" s="8" t="s">
        <v>62</v>
      </c>
      <c r="C15" s="121">
        <v>14198</v>
      </c>
      <c r="D15" s="8">
        <v>9</v>
      </c>
      <c r="E15" s="8"/>
      <c r="F15" s="8">
        <v>27</v>
      </c>
      <c r="G15" s="8">
        <v>150</v>
      </c>
      <c r="H15" s="11">
        <f t="shared" si="0"/>
        <v>4.05</v>
      </c>
      <c r="I15" s="11">
        <f t="shared" si="1"/>
        <v>6.074999999999999</v>
      </c>
      <c r="J15" s="11">
        <f t="shared" si="2"/>
        <v>0.12656249999999997</v>
      </c>
      <c r="K15" s="12">
        <f t="shared" si="3"/>
        <v>1478.25</v>
      </c>
      <c r="L15" s="13" t="s">
        <v>56</v>
      </c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19" t="s">
        <v>42</v>
      </c>
      <c r="B16" s="8" t="s">
        <v>62</v>
      </c>
      <c r="C16" s="121">
        <v>456</v>
      </c>
      <c r="D16" s="8">
        <v>5</v>
      </c>
      <c r="E16" s="8"/>
      <c r="F16" s="8">
        <v>15</v>
      </c>
      <c r="G16" s="8">
        <v>150</v>
      </c>
      <c r="H16" s="11">
        <f t="shared" si="0"/>
        <v>2.25</v>
      </c>
      <c r="I16" s="11">
        <f t="shared" si="1"/>
        <v>3.375</v>
      </c>
      <c r="J16" s="11">
        <f t="shared" si="2"/>
        <v>0.0703125</v>
      </c>
      <c r="K16" s="12">
        <f t="shared" si="3"/>
        <v>821.25</v>
      </c>
      <c r="L16" s="13" t="s">
        <v>56</v>
      </c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19" t="s">
        <v>43</v>
      </c>
      <c r="B17" s="8" t="s">
        <v>62</v>
      </c>
      <c r="C17" s="121">
        <v>3786</v>
      </c>
      <c r="D17" s="8">
        <v>7</v>
      </c>
      <c r="E17" s="8"/>
      <c r="F17" s="8">
        <f>D17*3+E17*2</f>
        <v>21</v>
      </c>
      <c r="G17" s="8">
        <v>150</v>
      </c>
      <c r="H17" s="11">
        <f t="shared" si="0"/>
        <v>3.15</v>
      </c>
      <c r="I17" s="11">
        <f t="shared" si="1"/>
        <v>4.725</v>
      </c>
      <c r="J17" s="11">
        <f t="shared" si="2"/>
        <v>0.09843749999999998</v>
      </c>
      <c r="K17" s="12">
        <f t="shared" si="3"/>
        <v>1149.75</v>
      </c>
      <c r="L17" s="13" t="s">
        <v>56</v>
      </c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19" t="s">
        <v>58</v>
      </c>
      <c r="B18" s="8" t="s">
        <v>63</v>
      </c>
      <c r="C18" s="121">
        <v>2814</v>
      </c>
      <c r="D18" s="8"/>
      <c r="E18" s="8"/>
      <c r="F18" s="8"/>
      <c r="G18" s="8"/>
      <c r="H18" s="11"/>
      <c r="I18" s="11"/>
      <c r="J18" s="11"/>
      <c r="K18" s="12"/>
      <c r="L18" s="13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76" t="s">
        <v>46</v>
      </c>
      <c r="B19" s="8" t="s">
        <v>64</v>
      </c>
      <c r="C19" s="121">
        <v>13277</v>
      </c>
      <c r="D19" s="8"/>
      <c r="E19" s="8"/>
      <c r="F19" s="8"/>
      <c r="G19" s="8"/>
      <c r="H19" s="11"/>
      <c r="I19" s="11"/>
      <c r="J19" s="11"/>
      <c r="K19" s="12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19" t="s">
        <v>59</v>
      </c>
      <c r="B20" s="8" t="s">
        <v>64</v>
      </c>
      <c r="C20" s="121">
        <v>4313</v>
      </c>
      <c r="D20" s="8"/>
      <c r="E20" s="8"/>
      <c r="F20" s="8"/>
      <c r="G20" s="8"/>
      <c r="H20" s="11"/>
      <c r="I20" s="11"/>
      <c r="J20" s="11"/>
      <c r="K20" s="12"/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3.5" thickBot="1">
      <c r="A21" s="80" t="s">
        <v>60</v>
      </c>
      <c r="B21" s="81" t="s">
        <v>64</v>
      </c>
      <c r="C21" s="122">
        <v>1504</v>
      </c>
      <c r="D21" s="81"/>
      <c r="E21" s="81"/>
      <c r="F21" s="81"/>
      <c r="G21" s="81"/>
      <c r="H21" s="82"/>
      <c r="I21" s="82"/>
      <c r="J21" s="82"/>
      <c r="K21" s="83"/>
      <c r="L21" s="10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3.5" thickTop="1">
      <c r="A22" s="5"/>
      <c r="B22" s="77" t="s">
        <v>61</v>
      </c>
      <c r="C22" s="123">
        <f>SUM(C10:C21)</f>
        <v>83375</v>
      </c>
      <c r="D22" s="77">
        <f>SUM(D10:D21)</f>
        <v>90</v>
      </c>
      <c r="E22" s="6"/>
      <c r="F22" s="77">
        <f>SUM(F10:F21)</f>
        <v>270</v>
      </c>
      <c r="G22" s="77"/>
      <c r="H22" s="78">
        <f>SUM(H10:H21)</f>
        <v>40.49999999999999</v>
      </c>
      <c r="I22" s="78">
        <f>SUM(I10:I21)</f>
        <v>60.75000000000001</v>
      </c>
      <c r="J22" s="78">
        <f>SUM(J10:J21)</f>
        <v>1.2656249999999998</v>
      </c>
      <c r="K22" s="79">
        <f>SUM(K10:K21)</f>
        <v>14782.5</v>
      </c>
      <c r="L22" s="60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30"/>
      <c r="B23" s="31"/>
      <c r="C23" s="124"/>
      <c r="D23" s="31"/>
      <c r="E23" s="35"/>
      <c r="F23" s="31"/>
      <c r="G23" s="31"/>
      <c r="H23" s="33"/>
      <c r="I23" s="33"/>
      <c r="J23" s="33"/>
      <c r="K23" s="34"/>
      <c r="L23" s="29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30"/>
      <c r="B24" s="31" t="s">
        <v>65</v>
      </c>
      <c r="C24" s="124"/>
      <c r="D24" s="31"/>
      <c r="E24" s="35"/>
      <c r="F24" s="31"/>
      <c r="G24" s="31"/>
      <c r="H24" s="33"/>
      <c r="I24" s="33"/>
      <c r="J24" s="33"/>
      <c r="K24" s="34"/>
      <c r="L24" s="29"/>
      <c r="M24" s="2"/>
      <c r="N24" s="72"/>
      <c r="O24" s="2"/>
      <c r="P24" s="2"/>
      <c r="Q24" s="2"/>
      <c r="R24" s="2"/>
      <c r="S24" s="2"/>
      <c r="T24" s="2"/>
      <c r="U24" s="2"/>
      <c r="V24" s="2"/>
    </row>
    <row r="25" spans="1:22" ht="13.5" thickBot="1">
      <c r="A25" s="84" t="s">
        <v>44</v>
      </c>
      <c r="B25" s="81" t="s">
        <v>66</v>
      </c>
      <c r="C25" s="122">
        <v>9097</v>
      </c>
      <c r="D25" s="81">
        <v>1</v>
      </c>
      <c r="E25" s="81"/>
      <c r="F25" s="81">
        <f>D25*3+E25*2</f>
        <v>3</v>
      </c>
      <c r="G25" s="81">
        <v>150</v>
      </c>
      <c r="H25" s="82">
        <f>F25*G25/1000</f>
        <v>0.45</v>
      </c>
      <c r="I25" s="82">
        <f>H25*1.5</f>
        <v>0.675</v>
      </c>
      <c r="J25" s="82">
        <f>I25*1.8*1000/86400</f>
        <v>0.0140625</v>
      </c>
      <c r="K25" s="83">
        <f>H25*365</f>
        <v>164.25</v>
      </c>
      <c r="L25" s="10" t="s">
        <v>56</v>
      </c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3.5" thickTop="1">
      <c r="A26" s="5"/>
      <c r="B26" s="77" t="s">
        <v>67</v>
      </c>
      <c r="C26" s="123">
        <f>SUM(C25)</f>
        <v>9097</v>
      </c>
      <c r="D26" s="77">
        <f>SUM(D25)</f>
        <v>1</v>
      </c>
      <c r="E26" s="6"/>
      <c r="F26" s="77">
        <f>SUM(F25)</f>
        <v>3</v>
      </c>
      <c r="G26" s="77"/>
      <c r="H26" s="78">
        <f>SUM(H25)</f>
        <v>0.45</v>
      </c>
      <c r="I26" s="78">
        <f>SUM(I25)</f>
        <v>0.675</v>
      </c>
      <c r="J26" s="78">
        <f>SUM(J25)</f>
        <v>0.0140625</v>
      </c>
      <c r="K26" s="79">
        <f>SUM(K25)</f>
        <v>164.25</v>
      </c>
      <c r="L26" s="60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30"/>
      <c r="B27" s="31"/>
      <c r="C27" s="124"/>
      <c r="D27" s="31"/>
      <c r="E27" s="35"/>
      <c r="F27" s="31"/>
      <c r="G27" s="31"/>
      <c r="H27" s="33"/>
      <c r="I27" s="33"/>
      <c r="J27" s="33"/>
      <c r="K27" s="34"/>
      <c r="L27" s="29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30"/>
      <c r="B28" s="31" t="s">
        <v>68</v>
      </c>
      <c r="C28" s="124"/>
      <c r="D28" s="31"/>
      <c r="E28" s="35"/>
      <c r="F28" s="31"/>
      <c r="G28" s="31"/>
      <c r="H28" s="33"/>
      <c r="I28" s="33"/>
      <c r="J28" s="33"/>
      <c r="K28" s="34"/>
      <c r="L28" s="29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19" t="s">
        <v>45</v>
      </c>
      <c r="B29" s="8" t="s">
        <v>70</v>
      </c>
      <c r="C29" s="121">
        <v>4733</v>
      </c>
      <c r="D29" s="8">
        <v>1</v>
      </c>
      <c r="E29" s="8"/>
      <c r="F29" s="8">
        <f>D29*3+E29*2</f>
        <v>3</v>
      </c>
      <c r="G29" s="8">
        <v>150</v>
      </c>
      <c r="H29" s="11">
        <f>F29*G29/1000</f>
        <v>0.45</v>
      </c>
      <c r="I29" s="11">
        <f>H29*1.5</f>
        <v>0.675</v>
      </c>
      <c r="J29" s="11">
        <f>I29*1.8*1000/86400</f>
        <v>0.0140625</v>
      </c>
      <c r="K29" s="12">
        <f>H29*365</f>
        <v>164.25</v>
      </c>
      <c r="L29" s="13" t="s">
        <v>69</v>
      </c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3.5" thickBot="1">
      <c r="A30" s="115" t="s">
        <v>77</v>
      </c>
      <c r="B30" s="116" t="s">
        <v>70</v>
      </c>
      <c r="C30" s="125">
        <v>1991</v>
      </c>
      <c r="D30" s="116">
        <v>1</v>
      </c>
      <c r="E30" s="116"/>
      <c r="F30" s="116">
        <f>D30*3+E30*2</f>
        <v>3</v>
      </c>
      <c r="G30" s="116">
        <v>150</v>
      </c>
      <c r="H30" s="117">
        <f>F30*G30/1000</f>
        <v>0.45</v>
      </c>
      <c r="I30" s="117">
        <f>H30*1.5</f>
        <v>0.675</v>
      </c>
      <c r="J30" s="117">
        <f>I30*1.8*1000/86400</f>
        <v>0.0140625</v>
      </c>
      <c r="K30" s="118">
        <f>H30*365</f>
        <v>164.25</v>
      </c>
      <c r="L30" s="119" t="s">
        <v>69</v>
      </c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3.5" thickTop="1">
      <c r="A31" s="5"/>
      <c r="B31" s="77" t="s">
        <v>71</v>
      </c>
      <c r="C31" s="123">
        <f>SUM(C29:C30)</f>
        <v>6724</v>
      </c>
      <c r="D31" s="77">
        <f>SUM(D29:D30)</f>
        <v>2</v>
      </c>
      <c r="E31" s="77"/>
      <c r="F31" s="77">
        <f>SUM(F29:F30)</f>
        <v>6</v>
      </c>
      <c r="G31" s="77"/>
      <c r="H31" s="78">
        <f>SUM(H29:H30)</f>
        <v>0.9</v>
      </c>
      <c r="I31" s="78">
        <f>SUM(I29:I30)</f>
        <v>1.35</v>
      </c>
      <c r="J31" s="78">
        <f>SUM(J29:J30)</f>
        <v>0.028125</v>
      </c>
      <c r="K31" s="79">
        <f>SUM(K29:K30)</f>
        <v>328.5</v>
      </c>
      <c r="L31" s="60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30"/>
      <c r="B32" s="35"/>
      <c r="C32" s="114"/>
      <c r="D32" s="31"/>
      <c r="E32" s="31"/>
      <c r="F32" s="31"/>
      <c r="G32" s="31"/>
      <c r="H32" s="33"/>
      <c r="I32" s="33"/>
      <c r="J32" s="33"/>
      <c r="K32" s="34"/>
      <c r="L32" s="29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3" t="s">
        <v>47</v>
      </c>
      <c r="B33" s="23"/>
      <c r="C33" s="23"/>
      <c r="D33" s="24"/>
      <c r="E33" s="25"/>
      <c r="F33" s="25"/>
      <c r="G33" s="20"/>
      <c r="H33" s="20"/>
      <c r="I33" s="20"/>
      <c r="J33" s="20"/>
      <c r="K33" s="20"/>
      <c r="L33" s="20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0"/>
      <c r="B34" s="20"/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3.5" thickBot="1">
      <c r="A35" s="14" t="s">
        <v>0</v>
      </c>
      <c r="B35" s="14" t="s">
        <v>10</v>
      </c>
      <c r="C35" s="15" t="s">
        <v>22</v>
      </c>
      <c r="D35" s="15" t="s">
        <v>1</v>
      </c>
      <c r="E35" s="15" t="s">
        <v>3</v>
      </c>
      <c r="F35" s="15" t="s">
        <v>2</v>
      </c>
      <c r="G35" s="9" t="s">
        <v>20</v>
      </c>
      <c r="H35" s="9" t="s">
        <v>23</v>
      </c>
      <c r="I35" s="9" t="s">
        <v>24</v>
      </c>
      <c r="J35" s="9" t="s">
        <v>21</v>
      </c>
      <c r="K35" s="9" t="s">
        <v>25</v>
      </c>
      <c r="L35" s="10" t="s">
        <v>48</v>
      </c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3.5" thickTop="1">
      <c r="A36" s="5" t="s">
        <v>49</v>
      </c>
      <c r="B36" s="6"/>
      <c r="C36" s="7"/>
      <c r="D36" s="6"/>
      <c r="E36" s="6"/>
      <c r="F36" s="6">
        <v>280</v>
      </c>
      <c r="G36" s="8">
        <v>150</v>
      </c>
      <c r="H36" s="11">
        <f>F36*G36/1000</f>
        <v>42</v>
      </c>
      <c r="I36" s="11">
        <f>H36*1.5</f>
        <v>63</v>
      </c>
      <c r="J36" s="11">
        <f>I36*1.8*1000/86400</f>
        <v>1.3125</v>
      </c>
      <c r="K36" s="74">
        <f>H36*365</f>
        <v>15330</v>
      </c>
      <c r="L36" s="60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3.5" thickBot="1">
      <c r="A37" s="84" t="s">
        <v>51</v>
      </c>
      <c r="B37" s="81" t="s">
        <v>57</v>
      </c>
      <c r="C37" s="88"/>
      <c r="D37" s="88">
        <f>D22+D26+D31</f>
        <v>93</v>
      </c>
      <c r="E37" s="88">
        <f aca="true" t="shared" si="4" ref="E37:K37">E22</f>
        <v>0</v>
      </c>
      <c r="F37" s="88">
        <f>F22+F26+F31</f>
        <v>279</v>
      </c>
      <c r="G37" s="88">
        <v>150</v>
      </c>
      <c r="H37" s="89">
        <f>H22+H26+H31</f>
        <v>41.849999999999994</v>
      </c>
      <c r="I37" s="89">
        <f t="shared" si="4"/>
        <v>60.75000000000001</v>
      </c>
      <c r="J37" s="89">
        <f t="shared" si="4"/>
        <v>1.2656249999999998</v>
      </c>
      <c r="K37" s="88">
        <f t="shared" si="4"/>
        <v>14782.5</v>
      </c>
      <c r="L37" s="10" t="s">
        <v>50</v>
      </c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3.5" thickTop="1">
      <c r="A38" s="85" t="s">
        <v>53</v>
      </c>
      <c r="B38" s="77"/>
      <c r="C38" s="86"/>
      <c r="D38" s="77"/>
      <c r="E38" s="77"/>
      <c r="F38" s="77">
        <f>SUM(F36:F37)</f>
        <v>559</v>
      </c>
      <c r="G38" s="77"/>
      <c r="H38" s="78">
        <f>SUM(H36:H37)</f>
        <v>83.85</v>
      </c>
      <c r="I38" s="78">
        <f>SUM(I36:I37)</f>
        <v>123.75</v>
      </c>
      <c r="J38" s="78">
        <f>SUM(J36:J37)</f>
        <v>2.578125</v>
      </c>
      <c r="K38" s="87">
        <f>SUM(K36:K37)</f>
        <v>30112.5</v>
      </c>
      <c r="L38" s="77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30"/>
      <c r="B39" s="35"/>
      <c r="C39" s="32"/>
      <c r="D39" s="35"/>
      <c r="E39" s="35"/>
      <c r="F39" s="35"/>
      <c r="G39" s="35"/>
      <c r="H39" s="47"/>
      <c r="I39" s="47"/>
      <c r="J39" s="47"/>
      <c r="K39" s="48"/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30"/>
      <c r="B40" s="35"/>
      <c r="C40" s="32"/>
      <c r="D40" s="35"/>
      <c r="E40" s="35"/>
      <c r="F40" s="35"/>
      <c r="G40" s="35"/>
      <c r="H40" s="47"/>
      <c r="I40" s="47"/>
      <c r="J40" s="47"/>
      <c r="K40" s="48"/>
      <c r="L40" s="29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30"/>
      <c r="B41" s="35"/>
      <c r="C41" s="32"/>
      <c r="D41" s="35"/>
      <c r="E41" s="35"/>
      <c r="F41" s="35"/>
      <c r="G41" s="35"/>
      <c r="H41" s="47"/>
      <c r="I41" s="47"/>
      <c r="J41" s="47"/>
      <c r="K41" s="48"/>
      <c r="L41" s="29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30"/>
      <c r="B42" s="35"/>
      <c r="C42" s="32"/>
      <c r="D42" s="35"/>
      <c r="E42" s="35"/>
      <c r="F42" s="35"/>
      <c r="G42" s="35"/>
      <c r="H42" s="47"/>
      <c r="I42" s="47"/>
      <c r="J42" s="47"/>
      <c r="K42" s="48"/>
      <c r="L42" s="29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30"/>
      <c r="B43" s="35"/>
      <c r="C43" s="32"/>
      <c r="D43" s="35"/>
      <c r="E43" s="35"/>
      <c r="F43" s="35"/>
      <c r="G43" s="35"/>
      <c r="H43" s="47"/>
      <c r="I43" s="47"/>
      <c r="J43" s="47"/>
      <c r="K43" s="48"/>
      <c r="L43" s="29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30"/>
      <c r="B44" s="35"/>
      <c r="C44" s="32"/>
      <c r="D44" s="35"/>
      <c r="E44" s="35"/>
      <c r="F44" s="35"/>
      <c r="G44" s="35"/>
      <c r="H44" s="47"/>
      <c r="I44" s="47"/>
      <c r="J44" s="47"/>
      <c r="K44" s="48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30"/>
      <c r="B45" s="35"/>
      <c r="C45" s="32"/>
      <c r="D45" s="35"/>
      <c r="E45" s="35"/>
      <c r="F45" s="35"/>
      <c r="G45" s="35"/>
      <c r="H45" s="47"/>
      <c r="I45" s="47"/>
      <c r="J45" s="47"/>
      <c r="K45" s="48"/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30"/>
      <c r="B46" s="31"/>
      <c r="C46" s="32"/>
      <c r="D46" s="31"/>
      <c r="E46" s="31"/>
      <c r="F46" s="31"/>
      <c r="G46" s="31"/>
      <c r="H46" s="33"/>
      <c r="I46" s="33"/>
      <c r="J46" s="33"/>
      <c r="K46" s="34"/>
      <c r="L46" s="29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30"/>
      <c r="B47" s="31"/>
      <c r="C47" s="32"/>
      <c r="D47" s="31"/>
      <c r="E47" s="31"/>
      <c r="F47" s="31"/>
      <c r="G47" s="31"/>
      <c r="H47" s="33"/>
      <c r="I47" s="33"/>
      <c r="J47" s="33"/>
      <c r="K47" s="34"/>
      <c r="L47" s="29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30"/>
      <c r="B48" s="35"/>
      <c r="C48" s="32"/>
      <c r="D48" s="35"/>
      <c r="E48" s="35"/>
      <c r="F48" s="35"/>
      <c r="G48" s="35"/>
      <c r="H48" s="47"/>
      <c r="I48" s="47"/>
      <c r="J48" s="47"/>
      <c r="K48" s="48"/>
      <c r="L48" s="29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3" customFormat="1" ht="13.5" thickBot="1">
      <c r="A49" s="30"/>
      <c r="B49" s="35"/>
      <c r="C49" s="32"/>
      <c r="D49" s="35"/>
      <c r="E49" s="35"/>
      <c r="F49" s="35"/>
      <c r="G49" s="35"/>
      <c r="H49" s="47"/>
      <c r="I49" s="47"/>
      <c r="J49" s="47"/>
      <c r="K49" s="48"/>
      <c r="L49" s="29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12" s="2" customFormat="1" ht="12.75">
      <c r="A50" s="30"/>
      <c r="B50" s="35"/>
      <c r="C50" s="32"/>
      <c r="D50" s="35"/>
      <c r="E50" s="35"/>
      <c r="F50" s="35"/>
      <c r="G50" s="35"/>
      <c r="H50" s="47"/>
      <c r="I50" s="47"/>
      <c r="J50" s="47"/>
      <c r="K50" s="48"/>
      <c r="L50" s="29"/>
    </row>
    <row r="51" spans="1:12" s="2" customFormat="1" ht="12.75">
      <c r="A51" s="30"/>
      <c r="B51" s="35"/>
      <c r="C51" s="32"/>
      <c r="D51" s="35"/>
      <c r="E51" s="35"/>
      <c r="F51" s="35"/>
      <c r="G51" s="35"/>
      <c r="H51" s="47"/>
      <c r="I51" s="47"/>
      <c r="J51" s="47"/>
      <c r="K51" s="48"/>
      <c r="L51" s="29"/>
    </row>
    <row r="52" spans="1:12" s="2" customFormat="1" ht="12.75">
      <c r="A52" s="30"/>
      <c r="B52" s="35"/>
      <c r="C52" s="32"/>
      <c r="D52" s="35"/>
      <c r="E52" s="35"/>
      <c r="F52" s="35"/>
      <c r="G52" s="35"/>
      <c r="H52" s="47"/>
      <c r="I52" s="47"/>
      <c r="J52" s="47"/>
      <c r="K52" s="48"/>
      <c r="L52" s="29"/>
    </row>
    <row r="53" spans="1:12" s="2" customFormat="1" ht="12.75">
      <c r="A53" s="30"/>
      <c r="B53" s="35"/>
      <c r="C53" s="32"/>
      <c r="D53" s="35"/>
      <c r="E53" s="35"/>
      <c r="F53" s="35"/>
      <c r="G53" s="35"/>
      <c r="H53" s="47"/>
      <c r="I53" s="47"/>
      <c r="J53" s="47"/>
      <c r="K53" s="48"/>
      <c r="L53" s="29"/>
    </row>
    <row r="54" spans="1:12" s="2" customFormat="1" ht="12.75">
      <c r="A54" s="30"/>
      <c r="B54" s="35"/>
      <c r="C54" s="32"/>
      <c r="D54" s="35"/>
      <c r="E54" s="35"/>
      <c r="F54" s="35"/>
      <c r="G54" s="35"/>
      <c r="H54" s="47"/>
      <c r="I54" s="47"/>
      <c r="J54" s="47"/>
      <c r="K54" s="48"/>
      <c r="L54" s="29"/>
    </row>
    <row r="55" spans="1:12" s="2" customFormat="1" ht="12.75">
      <c r="A55" s="30"/>
      <c r="B55" s="31"/>
      <c r="C55" s="32"/>
      <c r="D55" s="31"/>
      <c r="E55" s="31"/>
      <c r="F55" s="31"/>
      <c r="G55" s="31"/>
      <c r="H55" s="33"/>
      <c r="I55" s="33"/>
      <c r="J55" s="33"/>
      <c r="K55" s="34"/>
      <c r="L55" s="29"/>
    </row>
    <row r="56" spans="1:12" s="2" customFormat="1" ht="12.75">
      <c r="A56" s="30"/>
      <c r="B56" s="31"/>
      <c r="C56" s="32"/>
      <c r="D56" s="31"/>
      <c r="E56" s="31"/>
      <c r="F56" s="31"/>
      <c r="G56" s="31"/>
      <c r="H56" s="33"/>
      <c r="I56" s="33"/>
      <c r="J56" s="33"/>
      <c r="K56" s="34"/>
      <c r="L56" s="29"/>
    </row>
    <row r="57" spans="1:12" s="2" customFormat="1" ht="12.75">
      <c r="A57" s="30"/>
      <c r="B57" s="35"/>
      <c r="C57" s="36"/>
      <c r="D57" s="31"/>
      <c r="E57" s="31"/>
      <c r="F57" s="31"/>
      <c r="G57" s="35"/>
      <c r="H57" s="33"/>
      <c r="I57" s="33"/>
      <c r="J57" s="33"/>
      <c r="K57" s="34"/>
      <c r="L57" s="29"/>
    </row>
    <row r="58" spans="1:12" s="2" customFormat="1" ht="12.75">
      <c r="A58" s="30"/>
      <c r="B58" s="35"/>
      <c r="C58" s="36"/>
      <c r="D58" s="31"/>
      <c r="E58" s="31"/>
      <c r="F58" s="31"/>
      <c r="G58" s="35"/>
      <c r="H58" s="33"/>
      <c r="I58" s="33"/>
      <c r="J58" s="33"/>
      <c r="K58" s="34"/>
      <c r="L58" s="29"/>
    </row>
    <row r="59" spans="1:22" ht="12.75">
      <c r="A59" s="31"/>
      <c r="B59" s="49"/>
      <c r="C59" s="50"/>
      <c r="D59" s="31"/>
      <c r="E59" s="31"/>
      <c r="F59" s="31"/>
      <c r="G59" s="31"/>
      <c r="H59" s="31"/>
      <c r="I59" s="33"/>
      <c r="J59" s="33"/>
      <c r="K59" s="34"/>
      <c r="L59" s="28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35"/>
      <c r="B60" s="35"/>
      <c r="C60" s="50"/>
      <c r="D60" s="35"/>
      <c r="E60" s="35"/>
      <c r="F60" s="35"/>
      <c r="G60" s="35"/>
      <c r="H60" s="35"/>
      <c r="I60" s="47"/>
      <c r="J60" s="35"/>
      <c r="K60" s="35"/>
      <c r="L60" s="35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>
      <c r="A61" s="30"/>
      <c r="B61" s="35"/>
      <c r="C61" s="73"/>
      <c r="D61" s="35"/>
      <c r="E61" s="35"/>
      <c r="F61" s="35"/>
      <c r="G61" s="35"/>
      <c r="H61" s="47"/>
      <c r="I61" s="47"/>
      <c r="J61" s="47"/>
      <c r="K61" s="48"/>
      <c r="L61" s="29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>
      <c r="A62" s="30"/>
      <c r="B62" s="35"/>
      <c r="C62" s="73"/>
      <c r="D62" s="35"/>
      <c r="E62" s="35"/>
      <c r="F62" s="35"/>
      <c r="G62" s="35"/>
      <c r="H62" s="47"/>
      <c r="I62" s="47"/>
      <c r="J62" s="47"/>
      <c r="K62" s="48"/>
      <c r="L62" s="29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6"/>
      <c r="B63" s="26"/>
      <c r="C63" s="27"/>
      <c r="D63" s="27"/>
      <c r="E63" s="27"/>
      <c r="F63" s="27"/>
      <c r="G63" s="28"/>
      <c r="H63" s="28"/>
      <c r="I63" s="28"/>
      <c r="J63" s="28"/>
      <c r="K63" s="28"/>
      <c r="L63" s="29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30"/>
      <c r="B64" s="35"/>
      <c r="C64" s="32"/>
      <c r="D64" s="35"/>
      <c r="E64" s="35"/>
      <c r="F64" s="35"/>
      <c r="G64" s="35"/>
      <c r="H64" s="47"/>
      <c r="I64" s="47"/>
      <c r="J64" s="47"/>
      <c r="K64" s="48"/>
      <c r="L64" s="29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30"/>
      <c r="B65" s="35"/>
      <c r="C65" s="32"/>
      <c r="D65" s="35"/>
      <c r="E65" s="35"/>
      <c r="F65" s="35"/>
      <c r="G65" s="35"/>
      <c r="H65" s="47"/>
      <c r="I65" s="47"/>
      <c r="J65" s="47"/>
      <c r="K65" s="48"/>
      <c r="L65" s="29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53"/>
      <c r="B66" s="31"/>
      <c r="C66" s="50"/>
      <c r="D66" s="31"/>
      <c r="E66" s="31"/>
      <c r="F66" s="31"/>
      <c r="G66" s="31"/>
      <c r="H66" s="33"/>
      <c r="I66" s="31"/>
      <c r="J66" s="33"/>
      <c r="K66" s="34"/>
      <c r="L66" s="31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2.75">
      <c r="B67" s="1"/>
      <c r="C67" s="1"/>
      <c r="D67" s="1"/>
      <c r="E67" s="1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2.75">
      <c r="B68" s="1"/>
      <c r="C68" s="1"/>
      <c r="D68" s="1"/>
      <c r="E68" s="1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2.75">
      <c r="B69" s="1"/>
      <c r="C69" s="1"/>
      <c r="D69" s="1"/>
      <c r="E69" s="1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12.75">
      <c r="B70" s="1"/>
      <c r="C70" s="1"/>
      <c r="D70" s="1"/>
      <c r="E70" s="1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12.75">
      <c r="B71" s="1"/>
      <c r="C71" s="1"/>
      <c r="D71" s="1"/>
      <c r="E71" s="1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12.75">
      <c r="B72" s="1"/>
      <c r="C72" s="1"/>
      <c r="D72" s="1"/>
      <c r="E72" s="1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12.75">
      <c r="B73" s="1"/>
      <c r="C73" s="1"/>
      <c r="D73" s="1"/>
      <c r="E73" s="1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12.75">
      <c r="B74" s="1"/>
      <c r="C74" s="1"/>
      <c r="D74" s="1"/>
      <c r="E74" s="1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12.75">
      <c r="B75" s="1"/>
      <c r="C75" s="1"/>
      <c r="D75" s="1"/>
      <c r="E75" s="1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12.75">
      <c r="B76" s="1"/>
      <c r="C76" s="1"/>
      <c r="D76" s="1"/>
      <c r="E76" s="1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3:22" ht="12.75"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3:22" ht="12.75"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3:22" ht="12.75"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3:22" ht="12.75"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3:22" ht="12.75"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3:22" ht="12.75"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3:22" ht="12.75"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3:22" ht="12.75"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3:22" ht="12.75"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3:22" ht="12.75"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3:22" ht="12.75"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3:22" ht="12.75"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3:22" ht="12.75"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3:22" ht="12.75"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3:22" ht="12.75"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3:22" ht="12.75"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3:22" ht="12.75"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3:22" ht="12.75"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3:22" ht="12.75"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3:22" ht="12.75"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3:22" ht="12.75"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3:22" ht="12.75"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3:22" ht="12.75"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3:22" ht="12.75"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3:22" ht="12.75"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3:22" ht="12.75"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3:22" ht="12.75"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3:22" ht="12.75"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3:22" ht="12.75"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3:22" ht="12.75"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3:22" ht="12.75"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3:22" ht="12.75"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3:22" ht="12.75"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3:22" ht="12.75"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3:22" ht="12.75"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3:22" ht="12.75"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3:22" ht="12.75"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3:22" ht="12.75"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3:22" ht="12.75"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3:22" ht="12.75"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3:22" ht="12.75"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3:22" ht="12.75"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3:22" ht="12.75"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3:22" ht="12.75"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3:22" ht="12.75"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3:22" ht="12.75"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3:22" ht="12.75"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3:22" ht="12.75"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3:22" ht="12.75"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3:22" ht="12.75"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3:22" ht="12.75"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3:22" ht="12.75"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3:22" ht="12.75"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3:22" ht="12.75"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3:22" ht="12.75"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3:22" ht="12.75"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3:22" ht="12.75"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3:22" ht="12.75"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3:22" ht="12.75"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3:22" ht="12.75"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3:22" ht="12.75"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3:22" ht="12.75"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3:22" ht="12.75"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3:22" ht="12.75"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3:22" ht="12.75"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3:22" ht="12.75"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3:22" ht="12.75"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3:22" ht="12.75"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3:22" ht="12.75"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3:22" ht="12.75"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3:22" ht="12.75">
      <c r="M147" s="2"/>
      <c r="N147" s="2"/>
      <c r="O147" s="2"/>
      <c r="P147" s="2"/>
      <c r="Q147" s="2"/>
      <c r="R147" s="2"/>
      <c r="S147" s="2"/>
      <c r="T147" s="2"/>
      <c r="U147" s="2"/>
      <c r="V147" s="2"/>
    </row>
  </sheetData>
  <sheetProtection/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3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10.28125" style="0" customWidth="1"/>
    <col min="2" max="2" width="28.7109375" style="0" customWidth="1"/>
    <col min="3" max="3" width="11.8515625" style="0" customWidth="1"/>
    <col min="4" max="5" width="5.00390625" style="0" customWidth="1"/>
    <col min="6" max="6" width="9.7109375" style="0" customWidth="1"/>
    <col min="7" max="7" width="9.57421875" style="0" customWidth="1"/>
    <col min="8" max="8" width="10.8515625" style="0" customWidth="1"/>
    <col min="9" max="9" width="10.28125" style="0" customWidth="1"/>
    <col min="10" max="10" width="9.57421875" style="0" bestFit="1" customWidth="1"/>
    <col min="11" max="11" width="9.7109375" style="0" customWidth="1"/>
    <col min="12" max="12" width="32.7109375" style="0" customWidth="1"/>
  </cols>
  <sheetData>
    <row r="1" spans="1:22" ht="12.75">
      <c r="A1" s="147" t="s">
        <v>74</v>
      </c>
      <c r="B1" s="147"/>
      <c r="C1" s="147"/>
      <c r="D1" s="147"/>
      <c r="E1" s="147"/>
      <c r="F1" s="147" t="s">
        <v>4</v>
      </c>
      <c r="G1" s="147"/>
      <c r="H1" s="147"/>
      <c r="I1" s="147"/>
      <c r="J1" s="20"/>
      <c r="K1" s="147"/>
      <c r="L1" s="149" t="s">
        <v>86</v>
      </c>
      <c r="M1" s="4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147"/>
      <c r="B2" s="147"/>
      <c r="C2" s="147"/>
      <c r="D2" s="147"/>
      <c r="E2" s="147"/>
      <c r="F2" s="147"/>
      <c r="G2" s="147"/>
      <c r="H2" s="147"/>
      <c r="I2" s="147"/>
      <c r="J2" s="20"/>
      <c r="K2" s="147"/>
      <c r="L2" s="149"/>
      <c r="M2" s="4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9"/>
      <c r="L3" s="20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23" t="s">
        <v>6</v>
      </c>
      <c r="B4" s="23"/>
      <c r="C4" s="23"/>
      <c r="D4" s="23"/>
      <c r="E4" s="147"/>
      <c r="F4" s="147"/>
      <c r="G4" s="147"/>
      <c r="H4" s="147"/>
      <c r="I4" s="166"/>
      <c r="J4" s="148"/>
      <c r="K4" s="20"/>
      <c r="L4" s="20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24"/>
      <c r="B5" s="24"/>
      <c r="C5" s="24"/>
      <c r="D5" s="24"/>
      <c r="E5" s="147"/>
      <c r="F5" s="147"/>
      <c r="G5" s="147"/>
      <c r="H5" s="147"/>
      <c r="I5" s="166"/>
      <c r="J5" s="148"/>
      <c r="K5" s="20"/>
      <c r="L5" s="20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3.5" thickBot="1">
      <c r="A7" s="14" t="s">
        <v>0</v>
      </c>
      <c r="B7" s="14" t="s">
        <v>10</v>
      </c>
      <c r="C7" s="15" t="s">
        <v>22</v>
      </c>
      <c r="D7" s="15" t="s">
        <v>1</v>
      </c>
      <c r="E7" s="15" t="s">
        <v>3</v>
      </c>
      <c r="F7" s="15" t="s">
        <v>2</v>
      </c>
      <c r="G7" s="9" t="s">
        <v>20</v>
      </c>
      <c r="H7" s="9" t="s">
        <v>27</v>
      </c>
      <c r="I7" s="9" t="s">
        <v>28</v>
      </c>
      <c r="J7" s="9" t="s">
        <v>26</v>
      </c>
      <c r="K7" s="9" t="s">
        <v>25</v>
      </c>
      <c r="L7" s="9" t="s">
        <v>15</v>
      </c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3.5" thickTop="1">
      <c r="A8" s="5" t="s">
        <v>36</v>
      </c>
      <c r="B8" s="93" t="s">
        <v>62</v>
      </c>
      <c r="C8" s="153">
        <v>16121</v>
      </c>
      <c r="D8" s="94">
        <v>10</v>
      </c>
      <c r="E8" s="6"/>
      <c r="F8" s="6">
        <v>30</v>
      </c>
      <c r="G8" s="95">
        <v>150</v>
      </c>
      <c r="H8" s="91">
        <f>F8*G8/1000</f>
        <v>4.5</v>
      </c>
      <c r="I8" s="92">
        <f>H8*6.9/24</f>
        <v>1.29375</v>
      </c>
      <c r="J8" s="92">
        <f>I8*1000/3600</f>
        <v>0.359375</v>
      </c>
      <c r="K8" s="96">
        <f>H8*365</f>
        <v>1642.5</v>
      </c>
      <c r="L8" s="60" t="s">
        <v>75</v>
      </c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18" t="s">
        <v>37</v>
      </c>
      <c r="B9" s="67" t="s">
        <v>62</v>
      </c>
      <c r="C9" s="121">
        <v>3846</v>
      </c>
      <c r="D9" s="70">
        <v>16</v>
      </c>
      <c r="E9" s="16"/>
      <c r="F9" s="8">
        <v>48</v>
      </c>
      <c r="G9" s="16">
        <v>150</v>
      </c>
      <c r="H9" s="40">
        <f aca="true" t="shared" si="0" ref="H9:H15">F9*G9/1000</f>
        <v>7.2</v>
      </c>
      <c r="I9" s="11">
        <f aca="true" t="shared" si="1" ref="I9:I15">H9*6.9/24</f>
        <v>2.0700000000000003</v>
      </c>
      <c r="J9" s="11">
        <f aca="true" t="shared" si="2" ref="J9:J15">I9*1000/3600</f>
        <v>0.5750000000000002</v>
      </c>
      <c r="K9" s="12">
        <f aca="true" t="shared" si="3" ref="K9:K15">H9*365</f>
        <v>2628</v>
      </c>
      <c r="L9" s="60" t="s">
        <v>75</v>
      </c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18" t="s">
        <v>38</v>
      </c>
      <c r="B10" s="67" t="s">
        <v>62</v>
      </c>
      <c r="C10" s="121">
        <v>5155</v>
      </c>
      <c r="D10" s="70">
        <v>20</v>
      </c>
      <c r="E10" s="16"/>
      <c r="F10" s="8">
        <v>60</v>
      </c>
      <c r="G10" s="16">
        <v>150</v>
      </c>
      <c r="H10" s="40">
        <f t="shared" si="0"/>
        <v>9</v>
      </c>
      <c r="I10" s="11">
        <f t="shared" si="1"/>
        <v>2.5875</v>
      </c>
      <c r="J10" s="11">
        <f t="shared" si="2"/>
        <v>0.71875</v>
      </c>
      <c r="K10" s="12">
        <f t="shared" si="3"/>
        <v>3285</v>
      </c>
      <c r="L10" s="60" t="s">
        <v>75</v>
      </c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18" t="s">
        <v>39</v>
      </c>
      <c r="B11" s="67" t="s">
        <v>62</v>
      </c>
      <c r="C11" s="121">
        <v>16908</v>
      </c>
      <c r="D11" s="70">
        <v>16</v>
      </c>
      <c r="E11" s="16"/>
      <c r="F11" s="8">
        <v>48</v>
      </c>
      <c r="G11" s="16">
        <v>150</v>
      </c>
      <c r="H11" s="40">
        <f t="shared" si="0"/>
        <v>7.2</v>
      </c>
      <c r="I11" s="11">
        <f t="shared" si="1"/>
        <v>2.0700000000000003</v>
      </c>
      <c r="J11" s="11">
        <f t="shared" si="2"/>
        <v>0.5750000000000002</v>
      </c>
      <c r="K11" s="12">
        <f t="shared" si="3"/>
        <v>2628</v>
      </c>
      <c r="L11" s="60" t="s">
        <v>75</v>
      </c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18" t="s">
        <v>40</v>
      </c>
      <c r="B12" s="67" t="s">
        <v>62</v>
      </c>
      <c r="C12" s="121">
        <v>997</v>
      </c>
      <c r="D12" s="70">
        <v>7</v>
      </c>
      <c r="E12" s="16"/>
      <c r="F12" s="8">
        <v>21</v>
      </c>
      <c r="G12" s="16">
        <v>150</v>
      </c>
      <c r="H12" s="40">
        <f t="shared" si="0"/>
        <v>3.15</v>
      </c>
      <c r="I12" s="11">
        <f t="shared" si="1"/>
        <v>0.905625</v>
      </c>
      <c r="J12" s="11">
        <f t="shared" si="2"/>
        <v>0.2515625</v>
      </c>
      <c r="K12" s="12">
        <f t="shared" si="3"/>
        <v>1149.75</v>
      </c>
      <c r="L12" s="60" t="s">
        <v>75</v>
      </c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18" t="s">
        <v>41</v>
      </c>
      <c r="B13" s="67" t="s">
        <v>62</v>
      </c>
      <c r="C13" s="121">
        <v>14198</v>
      </c>
      <c r="D13" s="70">
        <v>9</v>
      </c>
      <c r="E13" s="16"/>
      <c r="F13" s="8">
        <v>27</v>
      </c>
      <c r="G13" s="16">
        <v>150</v>
      </c>
      <c r="H13" s="40">
        <f t="shared" si="0"/>
        <v>4.05</v>
      </c>
      <c r="I13" s="11">
        <f t="shared" si="1"/>
        <v>1.164375</v>
      </c>
      <c r="J13" s="11">
        <f t="shared" si="2"/>
        <v>0.3234375</v>
      </c>
      <c r="K13" s="12">
        <f t="shared" si="3"/>
        <v>1478.25</v>
      </c>
      <c r="L13" s="60" t="s">
        <v>75</v>
      </c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18" t="s">
        <v>42</v>
      </c>
      <c r="B14" s="67" t="s">
        <v>62</v>
      </c>
      <c r="C14" s="121">
        <v>456</v>
      </c>
      <c r="D14" s="70">
        <v>5</v>
      </c>
      <c r="E14" s="16"/>
      <c r="F14" s="8">
        <v>15</v>
      </c>
      <c r="G14" s="16">
        <v>150</v>
      </c>
      <c r="H14" s="40">
        <f t="shared" si="0"/>
        <v>2.25</v>
      </c>
      <c r="I14" s="11">
        <f t="shared" si="1"/>
        <v>0.646875</v>
      </c>
      <c r="J14" s="11">
        <f t="shared" si="2"/>
        <v>0.1796875</v>
      </c>
      <c r="K14" s="12">
        <f t="shared" si="3"/>
        <v>821.25</v>
      </c>
      <c r="L14" s="60" t="s">
        <v>75</v>
      </c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18" t="s">
        <v>43</v>
      </c>
      <c r="B15" s="67" t="s">
        <v>62</v>
      </c>
      <c r="C15" s="121">
        <v>3786</v>
      </c>
      <c r="D15" s="70">
        <v>7</v>
      </c>
      <c r="E15" s="16"/>
      <c r="F15" s="8">
        <f>D15*3+E15*2</f>
        <v>21</v>
      </c>
      <c r="G15" s="16">
        <v>150</v>
      </c>
      <c r="H15" s="40">
        <f t="shared" si="0"/>
        <v>3.15</v>
      </c>
      <c r="I15" s="11">
        <f t="shared" si="1"/>
        <v>0.905625</v>
      </c>
      <c r="J15" s="11">
        <f t="shared" si="2"/>
        <v>0.2515625</v>
      </c>
      <c r="K15" s="12">
        <f t="shared" si="3"/>
        <v>1149.75</v>
      </c>
      <c r="L15" s="60" t="s">
        <v>75</v>
      </c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19" t="s">
        <v>58</v>
      </c>
      <c r="B16" s="67" t="s">
        <v>63</v>
      </c>
      <c r="C16" s="121">
        <v>2814</v>
      </c>
      <c r="D16" s="70"/>
      <c r="E16" s="16"/>
      <c r="F16" s="8"/>
      <c r="G16" s="16"/>
      <c r="H16" s="40"/>
      <c r="I16" s="11"/>
      <c r="J16" s="11"/>
      <c r="K16" s="12"/>
      <c r="L16" s="17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66" t="s">
        <v>46</v>
      </c>
      <c r="B17" s="68" t="s">
        <v>64</v>
      </c>
      <c r="C17" s="121">
        <v>13277</v>
      </c>
      <c r="D17" s="70"/>
      <c r="E17" s="16"/>
      <c r="F17" s="8"/>
      <c r="G17" s="16"/>
      <c r="H17" s="40"/>
      <c r="I17" s="11"/>
      <c r="J17" s="11"/>
      <c r="K17" s="12"/>
      <c r="L17" s="17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18" t="s">
        <v>59</v>
      </c>
      <c r="B18" s="68" t="s">
        <v>64</v>
      </c>
      <c r="C18" s="156">
        <v>4313</v>
      </c>
      <c r="D18" s="70"/>
      <c r="E18" s="16"/>
      <c r="F18" s="16"/>
      <c r="G18" s="16"/>
      <c r="H18" s="40"/>
      <c r="I18" s="40"/>
      <c r="J18" s="40"/>
      <c r="K18" s="90"/>
      <c r="L18" s="17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3.5" thickBot="1">
      <c r="A19" s="80" t="s">
        <v>60</v>
      </c>
      <c r="B19" s="81" t="s">
        <v>64</v>
      </c>
      <c r="C19" s="122">
        <v>1504</v>
      </c>
      <c r="D19" s="81"/>
      <c r="E19" s="81"/>
      <c r="F19" s="81"/>
      <c r="G19" s="81"/>
      <c r="H19" s="82"/>
      <c r="I19" s="82"/>
      <c r="J19" s="82"/>
      <c r="K19" s="83"/>
      <c r="L19" s="10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3.5" thickTop="1">
      <c r="A20" s="5"/>
      <c r="B20" s="77" t="s">
        <v>61</v>
      </c>
      <c r="C20" s="123">
        <f>SUM(C8:C19)</f>
        <v>83375</v>
      </c>
      <c r="D20" s="77">
        <f>SUM(D8:D19)</f>
        <v>90</v>
      </c>
      <c r="E20" s="6"/>
      <c r="F20" s="77">
        <f>SUM(F8:F19)</f>
        <v>270</v>
      </c>
      <c r="G20" s="6"/>
      <c r="H20" s="78">
        <f>SUM(H8:H19)</f>
        <v>40.49999999999999</v>
      </c>
      <c r="I20" s="78">
        <f>SUM(I8:I19)</f>
        <v>11.64375</v>
      </c>
      <c r="J20" s="78">
        <f>SUM(J8:J19)</f>
        <v>3.234375</v>
      </c>
      <c r="K20" s="79">
        <f>SUM(K8:K19)</f>
        <v>14782.5</v>
      </c>
      <c r="L20" s="60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30"/>
      <c r="B21" s="31"/>
      <c r="C21" s="124"/>
      <c r="D21" s="31"/>
      <c r="E21" s="35"/>
      <c r="F21" s="31"/>
      <c r="G21" s="35"/>
      <c r="H21" s="33"/>
      <c r="I21" s="33"/>
      <c r="J21" s="33"/>
      <c r="K21" s="34"/>
      <c r="L21" s="29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30"/>
      <c r="B22" s="31" t="s">
        <v>65</v>
      </c>
      <c r="C22" s="124"/>
      <c r="D22" s="31"/>
      <c r="E22" s="35"/>
      <c r="F22" s="31"/>
      <c r="G22" s="35"/>
      <c r="H22" s="33"/>
      <c r="I22" s="33"/>
      <c r="J22" s="33"/>
      <c r="K22" s="34"/>
      <c r="L22" s="29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3.5" thickBot="1">
      <c r="A23" s="84" t="s">
        <v>44</v>
      </c>
      <c r="B23" s="81" t="s">
        <v>66</v>
      </c>
      <c r="C23" s="122">
        <v>9097</v>
      </c>
      <c r="D23" s="81">
        <v>1</v>
      </c>
      <c r="E23" s="81"/>
      <c r="F23" s="81">
        <f>D23*3+E23*2</f>
        <v>3</v>
      </c>
      <c r="G23" s="81">
        <v>150</v>
      </c>
      <c r="H23" s="82">
        <f>F23*G23/1000</f>
        <v>0.45</v>
      </c>
      <c r="I23" s="82">
        <f>H23*6.9/24</f>
        <v>0.12937500000000002</v>
      </c>
      <c r="J23" s="82">
        <f>I23*1000/3600</f>
        <v>0.03593750000000001</v>
      </c>
      <c r="K23" s="83">
        <f>H23*365</f>
        <v>164.25</v>
      </c>
      <c r="L23" s="10" t="s">
        <v>76</v>
      </c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3.5" thickTop="1">
      <c r="A24" s="5"/>
      <c r="B24" s="77" t="s">
        <v>67</v>
      </c>
      <c r="C24" s="123">
        <f>SUM(C23)</f>
        <v>9097</v>
      </c>
      <c r="D24" s="77">
        <f>SUM(D23)</f>
        <v>1</v>
      </c>
      <c r="E24" s="6"/>
      <c r="F24" s="77">
        <f>SUM(F23)</f>
        <v>3</v>
      </c>
      <c r="G24" s="6"/>
      <c r="H24" s="78">
        <f>SUM(H23)</f>
        <v>0.45</v>
      </c>
      <c r="I24" s="78">
        <f>SUM(I23)</f>
        <v>0.12937500000000002</v>
      </c>
      <c r="J24" s="78">
        <f>SUM(J23)</f>
        <v>0.03593750000000001</v>
      </c>
      <c r="K24" s="79">
        <f>SUM(K23)</f>
        <v>164.25</v>
      </c>
      <c r="L24" s="60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30"/>
      <c r="B25" s="31"/>
      <c r="C25" s="124"/>
      <c r="D25" s="31"/>
      <c r="E25" s="35"/>
      <c r="F25" s="31"/>
      <c r="G25" s="35"/>
      <c r="H25" s="33"/>
      <c r="I25" s="33"/>
      <c r="J25" s="33"/>
      <c r="K25" s="34"/>
      <c r="L25" s="29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30"/>
      <c r="B26" s="31" t="s">
        <v>68</v>
      </c>
      <c r="C26" s="124"/>
      <c r="D26" s="31"/>
      <c r="E26" s="35"/>
      <c r="F26" s="31"/>
      <c r="G26" s="35"/>
      <c r="H26" s="33"/>
      <c r="I26" s="33"/>
      <c r="J26" s="33"/>
      <c r="K26" s="34"/>
      <c r="L26" s="29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19" t="s">
        <v>45</v>
      </c>
      <c r="B27" s="8" t="s">
        <v>70</v>
      </c>
      <c r="C27" s="121">
        <v>4733</v>
      </c>
      <c r="D27" s="8">
        <v>1</v>
      </c>
      <c r="E27" s="8"/>
      <c r="F27" s="8">
        <f>D27*3+E27*2</f>
        <v>3</v>
      </c>
      <c r="G27" s="8">
        <v>150</v>
      </c>
      <c r="H27" s="11">
        <f>F27*G27/1000</f>
        <v>0.45</v>
      </c>
      <c r="I27" s="11">
        <f>H27*6.9/24</f>
        <v>0.12937500000000002</v>
      </c>
      <c r="J27" s="11">
        <f>I27*1000/3600</f>
        <v>0.03593750000000001</v>
      </c>
      <c r="K27" s="12">
        <f>H27*365</f>
        <v>164.25</v>
      </c>
      <c r="L27" s="13" t="s">
        <v>76</v>
      </c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3.5" thickBot="1">
      <c r="A28" s="115" t="s">
        <v>77</v>
      </c>
      <c r="B28" s="116" t="s">
        <v>70</v>
      </c>
      <c r="C28" s="125">
        <v>1991</v>
      </c>
      <c r="D28" s="116">
        <v>1</v>
      </c>
      <c r="E28" s="116"/>
      <c r="F28" s="116">
        <f>D28*3+E28*2</f>
        <v>3</v>
      </c>
      <c r="G28" s="116">
        <v>150</v>
      </c>
      <c r="H28" s="117">
        <f>F28*G28/1000</f>
        <v>0.45</v>
      </c>
      <c r="I28" s="117">
        <f>H28*6.9/24</f>
        <v>0.12937500000000002</v>
      </c>
      <c r="J28" s="117">
        <f>I28*1000/3600</f>
        <v>0.03593750000000001</v>
      </c>
      <c r="K28" s="118">
        <f>H28*365</f>
        <v>164.25</v>
      </c>
      <c r="L28" s="119" t="s">
        <v>76</v>
      </c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3.5" thickTop="1">
      <c r="A29" s="5"/>
      <c r="B29" s="77" t="s">
        <v>71</v>
      </c>
      <c r="C29" s="123">
        <f>SUM(C27:C28)</f>
        <v>6724</v>
      </c>
      <c r="D29" s="77">
        <f>SUM(D27:D28)</f>
        <v>2</v>
      </c>
      <c r="E29" s="6"/>
      <c r="F29" s="77">
        <f>SUM(F27:F28)</f>
        <v>6</v>
      </c>
      <c r="G29" s="6"/>
      <c r="H29" s="78">
        <f>SUM(H27:H28)</f>
        <v>0.9</v>
      </c>
      <c r="I29" s="78">
        <f>SUM(I27:I28)</f>
        <v>0.25875000000000004</v>
      </c>
      <c r="J29" s="78">
        <f>SUM(J27:J28)</f>
        <v>0.07187500000000002</v>
      </c>
      <c r="K29" s="79">
        <f>SUM(K27:K28)</f>
        <v>328.5</v>
      </c>
      <c r="L29" s="60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30"/>
      <c r="B30" s="35"/>
      <c r="C30" s="167"/>
      <c r="D30" s="35"/>
      <c r="E30" s="35"/>
      <c r="F30" s="35"/>
      <c r="G30" s="35"/>
      <c r="H30" s="33"/>
      <c r="I30" s="33"/>
      <c r="J30" s="33"/>
      <c r="K30" s="34"/>
      <c r="L30" s="29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23" t="s">
        <v>54</v>
      </c>
      <c r="B31" s="23"/>
      <c r="C31" s="23"/>
      <c r="D31" s="24"/>
      <c r="E31" s="25"/>
      <c r="F31" s="25"/>
      <c r="G31" s="20"/>
      <c r="H31" s="20"/>
      <c r="I31" s="20"/>
      <c r="J31" s="20"/>
      <c r="K31" s="20"/>
      <c r="L31" s="20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0"/>
      <c r="B32" s="20"/>
      <c r="C32" s="21"/>
      <c r="D32" s="20"/>
      <c r="E32" s="20"/>
      <c r="F32" s="20"/>
      <c r="G32" s="20"/>
      <c r="H32" s="20"/>
      <c r="I32" s="20"/>
      <c r="J32" s="20"/>
      <c r="K32" s="20"/>
      <c r="L32" s="20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3.5" thickBot="1">
      <c r="A33" s="14" t="s">
        <v>0</v>
      </c>
      <c r="B33" s="14" t="s">
        <v>10</v>
      </c>
      <c r="C33" s="15" t="s">
        <v>22</v>
      </c>
      <c r="D33" s="15" t="s">
        <v>1</v>
      </c>
      <c r="E33" s="15" t="s">
        <v>3</v>
      </c>
      <c r="F33" s="15" t="s">
        <v>2</v>
      </c>
      <c r="G33" s="9" t="s">
        <v>20</v>
      </c>
      <c r="H33" s="9" t="s">
        <v>27</v>
      </c>
      <c r="I33" s="9" t="s">
        <v>28</v>
      </c>
      <c r="J33" s="9" t="s">
        <v>26</v>
      </c>
      <c r="K33" s="9" t="s">
        <v>25</v>
      </c>
      <c r="L33" s="9" t="s">
        <v>15</v>
      </c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3.5" thickTop="1">
      <c r="A34" s="5" t="s">
        <v>49</v>
      </c>
      <c r="B34" s="6"/>
      <c r="C34" s="7"/>
      <c r="D34" s="6"/>
      <c r="E34" s="6"/>
      <c r="F34" s="6">
        <v>280</v>
      </c>
      <c r="G34" s="6">
        <v>150</v>
      </c>
      <c r="H34" s="91">
        <f>F34*G34/1000</f>
        <v>42</v>
      </c>
      <c r="I34" s="92">
        <f>H34*6.9/24</f>
        <v>12.075000000000001</v>
      </c>
      <c r="J34" s="92">
        <f>I34*1000/3600</f>
        <v>3.354166666666667</v>
      </c>
      <c r="K34" s="86">
        <f>H34*365</f>
        <v>15330</v>
      </c>
      <c r="L34" s="60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3.5" thickBot="1">
      <c r="A35" s="84" t="s">
        <v>51</v>
      </c>
      <c r="B35" s="81" t="s">
        <v>52</v>
      </c>
      <c r="C35" s="88"/>
      <c r="D35" s="88">
        <f>D20+D24+D29</f>
        <v>93</v>
      </c>
      <c r="E35" s="88">
        <f aca="true" t="shared" si="4" ref="E35:K35">E20</f>
        <v>0</v>
      </c>
      <c r="F35" s="88">
        <v>276</v>
      </c>
      <c r="G35" s="88">
        <v>150</v>
      </c>
      <c r="H35" s="89">
        <f t="shared" si="4"/>
        <v>40.49999999999999</v>
      </c>
      <c r="I35" s="89">
        <f t="shared" si="4"/>
        <v>11.64375</v>
      </c>
      <c r="J35" s="89">
        <f t="shared" si="4"/>
        <v>3.234375</v>
      </c>
      <c r="K35" s="88">
        <f t="shared" si="4"/>
        <v>14782.5</v>
      </c>
      <c r="L35" s="10" t="s">
        <v>55</v>
      </c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3.5" thickTop="1">
      <c r="A36" s="5" t="s">
        <v>53</v>
      </c>
      <c r="B36" s="77"/>
      <c r="C36" s="86"/>
      <c r="D36" s="77"/>
      <c r="E36" s="77"/>
      <c r="F36" s="77">
        <f>SUM(F34:F35)</f>
        <v>556</v>
      </c>
      <c r="G36" s="77"/>
      <c r="H36" s="78">
        <f>SUM(H34:H35)</f>
        <v>82.5</v>
      </c>
      <c r="I36" s="78">
        <f>SUM(I34:I35)</f>
        <v>23.71875</v>
      </c>
      <c r="J36" s="78">
        <f>SUM(J34:J35)</f>
        <v>6.588541666666667</v>
      </c>
      <c r="K36" s="87">
        <f>SUM(K34:K35)</f>
        <v>30112.5</v>
      </c>
      <c r="L36" s="77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2.75">
      <c r="B37" s="1"/>
      <c r="C37" s="1"/>
      <c r="D37" s="1"/>
      <c r="E37" s="1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30"/>
      <c r="B38" s="35"/>
      <c r="C38" s="32"/>
      <c r="D38" s="35"/>
      <c r="E38" s="35"/>
      <c r="F38" s="35"/>
      <c r="G38" s="35"/>
      <c r="H38" s="47"/>
      <c r="I38" s="47"/>
      <c r="J38" s="47"/>
      <c r="K38" s="48"/>
      <c r="L38" s="29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30"/>
      <c r="B39" s="35"/>
      <c r="C39" s="32"/>
      <c r="D39" s="35"/>
      <c r="E39" s="35"/>
      <c r="F39" s="35"/>
      <c r="G39" s="35"/>
      <c r="H39" s="47"/>
      <c r="I39" s="47"/>
      <c r="J39" s="47"/>
      <c r="K39" s="48"/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30"/>
      <c r="B40" s="35"/>
      <c r="C40" s="32"/>
      <c r="D40" s="35"/>
      <c r="E40" s="35"/>
      <c r="F40" s="35"/>
      <c r="G40" s="35"/>
      <c r="H40" s="47"/>
      <c r="I40" s="47"/>
      <c r="J40" s="47"/>
      <c r="K40" s="48"/>
      <c r="L40" s="29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30"/>
      <c r="B41" s="35"/>
      <c r="C41" s="32"/>
      <c r="D41" s="32"/>
      <c r="E41" s="32"/>
      <c r="F41" s="32"/>
      <c r="G41" s="32"/>
      <c r="H41" s="32"/>
      <c r="I41" s="32"/>
      <c r="J41" s="32"/>
      <c r="K41" s="32"/>
      <c r="L41" s="29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29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29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30"/>
      <c r="B44" s="35"/>
      <c r="C44" s="32"/>
      <c r="D44" s="32"/>
      <c r="E44" s="32"/>
      <c r="F44" s="32"/>
      <c r="G44" s="32"/>
      <c r="H44" s="32"/>
      <c r="I44" s="32"/>
      <c r="J44" s="32"/>
      <c r="K44" s="32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s="3" customFormat="1" ht="13.5" thickBot="1">
      <c r="A45" s="30"/>
      <c r="B45" s="35"/>
      <c r="C45" s="32"/>
      <c r="D45" s="32"/>
      <c r="E45" s="32"/>
      <c r="F45" s="32"/>
      <c r="G45" s="32"/>
      <c r="H45" s="32"/>
      <c r="I45" s="32"/>
      <c r="J45" s="32"/>
      <c r="K45" s="32"/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12" s="2" customFormat="1" ht="12.75">
      <c r="A46" s="30"/>
      <c r="B46" s="35"/>
      <c r="C46" s="32"/>
      <c r="D46" s="32"/>
      <c r="E46" s="32"/>
      <c r="F46" s="32"/>
      <c r="G46" s="32"/>
      <c r="H46" s="32"/>
      <c r="I46" s="32"/>
      <c r="J46" s="32"/>
      <c r="K46" s="32"/>
      <c r="L46" s="29"/>
    </row>
    <row r="47" spans="1:12" s="2" customFormat="1" ht="12.75">
      <c r="A47" s="30"/>
      <c r="B47" s="35"/>
      <c r="C47" s="32"/>
      <c r="D47" s="32"/>
      <c r="E47" s="32"/>
      <c r="F47" s="32"/>
      <c r="G47" s="32"/>
      <c r="H47" s="32"/>
      <c r="I47" s="32"/>
      <c r="J47" s="32"/>
      <c r="K47" s="32"/>
      <c r="L47" s="29"/>
    </row>
    <row r="48" spans="1:12" s="2" customFormat="1" ht="12.75">
      <c r="A48" s="30"/>
      <c r="B48" s="35"/>
      <c r="C48" s="32"/>
      <c r="D48" s="32"/>
      <c r="E48" s="32"/>
      <c r="F48" s="32"/>
      <c r="G48" s="32"/>
      <c r="H48" s="32"/>
      <c r="I48" s="32"/>
      <c r="J48" s="32"/>
      <c r="K48" s="32"/>
      <c r="L48" s="29"/>
    </row>
    <row r="49" spans="1:12" s="2" customFormat="1" ht="12.75">
      <c r="A49" s="30"/>
      <c r="B49" s="35"/>
      <c r="C49" s="32"/>
      <c r="D49" s="32"/>
      <c r="E49" s="32"/>
      <c r="F49" s="32"/>
      <c r="G49" s="32"/>
      <c r="H49" s="32"/>
      <c r="I49" s="32"/>
      <c r="J49" s="32"/>
      <c r="K49" s="32"/>
      <c r="L49" s="29"/>
    </row>
    <row r="50" spans="1:12" s="2" customFormat="1" ht="12.75">
      <c r="A50" s="30"/>
      <c r="B50" s="35"/>
      <c r="C50" s="32"/>
      <c r="D50" s="32"/>
      <c r="E50" s="32"/>
      <c r="F50" s="32"/>
      <c r="G50" s="32"/>
      <c r="H50" s="32"/>
      <c r="I50" s="32"/>
      <c r="J50" s="32"/>
      <c r="K50" s="32"/>
      <c r="L50" s="29"/>
    </row>
    <row r="51" spans="1:12" s="2" customFormat="1" ht="12.75">
      <c r="A51" s="30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29"/>
    </row>
    <row r="52" spans="1:12" s="2" customFormat="1" ht="12.75">
      <c r="A52" s="30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29"/>
    </row>
    <row r="53" spans="1:12" s="2" customFormat="1" ht="12.75">
      <c r="A53" s="30"/>
      <c r="B53" s="35"/>
      <c r="C53" s="36"/>
      <c r="D53" s="31"/>
      <c r="E53" s="31"/>
      <c r="F53" s="31"/>
      <c r="G53" s="35"/>
      <c r="H53" s="33"/>
      <c r="I53" s="33"/>
      <c r="J53" s="33"/>
      <c r="K53" s="34"/>
      <c r="L53" s="29"/>
    </row>
    <row r="54" spans="1:12" s="2" customFormat="1" ht="15.75">
      <c r="A54" s="30"/>
      <c r="B54" s="35"/>
      <c r="C54" s="73"/>
      <c r="D54" s="35"/>
      <c r="E54" s="35"/>
      <c r="F54" s="35"/>
      <c r="G54" s="35"/>
      <c r="H54" s="47"/>
      <c r="I54" s="47"/>
      <c r="J54" s="47"/>
      <c r="K54" s="48"/>
      <c r="L54" s="29"/>
    </row>
    <row r="55" spans="1:22" ht="15.75">
      <c r="A55" s="30"/>
      <c r="B55" s="35"/>
      <c r="C55" s="73"/>
      <c r="D55" s="35"/>
      <c r="E55" s="35"/>
      <c r="F55" s="35"/>
      <c r="G55" s="35"/>
      <c r="H55" s="47"/>
      <c r="I55" s="47"/>
      <c r="J55" s="47"/>
      <c r="K55" s="48"/>
      <c r="L55" s="28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35"/>
      <c r="B56" s="35"/>
      <c r="C56" s="50"/>
      <c r="D56" s="35"/>
      <c r="E56" s="35"/>
      <c r="F56" s="35"/>
      <c r="G56" s="35"/>
      <c r="H56" s="35"/>
      <c r="I56" s="47"/>
      <c r="J56" s="35"/>
      <c r="K56" s="35"/>
      <c r="L56" s="35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51"/>
      <c r="B57" s="51"/>
      <c r="C57" s="51"/>
      <c r="D57" s="51"/>
      <c r="E57" s="52"/>
      <c r="F57" s="52"/>
      <c r="G57" s="35"/>
      <c r="H57" s="35"/>
      <c r="I57" s="35"/>
      <c r="J57" s="35"/>
      <c r="K57" s="35"/>
      <c r="L57" s="35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35"/>
      <c r="B58" s="35"/>
      <c r="C58" s="50"/>
      <c r="D58" s="35"/>
      <c r="E58" s="35"/>
      <c r="F58" s="35"/>
      <c r="G58" s="35"/>
      <c r="H58" s="35"/>
      <c r="I58" s="35"/>
      <c r="J58" s="35"/>
      <c r="K58" s="35"/>
      <c r="L58" s="35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26"/>
      <c r="B59" s="26"/>
      <c r="C59" s="27"/>
      <c r="D59" s="27"/>
      <c r="E59" s="27"/>
      <c r="F59" s="27"/>
      <c r="G59" s="28"/>
      <c r="H59" s="28"/>
      <c r="I59" s="28"/>
      <c r="J59" s="28"/>
      <c r="K59" s="28"/>
      <c r="L59" s="28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30"/>
      <c r="B60" s="35"/>
      <c r="C60" s="32"/>
      <c r="D60" s="35"/>
      <c r="E60" s="35"/>
      <c r="F60" s="35"/>
      <c r="G60" s="35"/>
      <c r="H60" s="47"/>
      <c r="I60" s="47"/>
      <c r="J60" s="47"/>
      <c r="K60" s="48"/>
      <c r="L60" s="29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30"/>
      <c r="B61" s="35"/>
      <c r="C61" s="32"/>
      <c r="D61" s="35"/>
      <c r="E61" s="35"/>
      <c r="F61" s="35"/>
      <c r="G61" s="35"/>
      <c r="H61" s="47"/>
      <c r="I61" s="47"/>
      <c r="J61" s="47"/>
      <c r="K61" s="48"/>
      <c r="L61" s="29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53"/>
      <c r="B62" s="31"/>
      <c r="C62" s="50"/>
      <c r="D62" s="31"/>
      <c r="E62" s="31"/>
      <c r="F62" s="31"/>
      <c r="G62" s="31"/>
      <c r="H62" s="33"/>
      <c r="I62" s="33"/>
      <c r="J62" s="33"/>
      <c r="K62" s="34"/>
      <c r="L62" s="31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71"/>
      <c r="C63" s="71"/>
      <c r="D63" s="71"/>
      <c r="E63" s="7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71"/>
      <c r="C64" s="71"/>
      <c r="D64" s="71"/>
      <c r="E64" s="7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71"/>
      <c r="C65" s="71"/>
      <c r="D65" s="71"/>
      <c r="E65" s="7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71"/>
      <c r="C66" s="71"/>
      <c r="D66" s="71"/>
      <c r="E66" s="7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2.75">
      <c r="B67" s="1"/>
      <c r="C67" s="1"/>
      <c r="D67" s="1"/>
      <c r="E67" s="1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2.75">
      <c r="B68" s="1"/>
      <c r="C68" s="1"/>
      <c r="D68" s="1"/>
      <c r="E68" s="1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2.75">
      <c r="B69" s="1"/>
      <c r="C69" s="1"/>
      <c r="D69" s="1"/>
      <c r="E69" s="1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12.75">
      <c r="B70" s="1"/>
      <c r="C70" s="1"/>
      <c r="D70" s="1"/>
      <c r="E70" s="1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12.75">
      <c r="B71" s="1"/>
      <c r="C71" s="1"/>
      <c r="D71" s="1"/>
      <c r="E71" s="1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12.75">
      <c r="B72" s="1"/>
      <c r="C72" s="1"/>
      <c r="D72" s="1"/>
      <c r="E72" s="1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3:22" ht="12.75"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3:22" ht="12.75"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3:22" ht="12.75"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3:22" ht="12.75"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3:22" ht="12.75"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3:22" ht="12.75"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3:22" ht="12.75"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3:22" ht="12.75"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3:22" ht="12.75"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3:22" ht="12.75"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3:22" ht="12.75"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3:22" ht="12.75"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3:22" ht="12.75"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3:22" ht="12.75"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3:22" ht="12.75"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3:22" ht="12.75"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3:22" ht="12.75"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3:22" ht="12.75"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3:22" ht="12.75"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3:22" ht="12.75"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3:22" ht="12.75"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3:22" ht="12.75"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3:22" ht="12.75"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3:22" ht="12.75"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3:22" ht="12.75"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3:22" ht="12.75"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3:22" ht="12.75"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3:22" ht="12.75"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3:22" ht="12.75"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3:22" ht="12.75"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3:22" ht="12.75"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3:22" ht="12.75"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3:22" ht="12.75"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3:22" ht="12.75"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3:22" ht="12.75"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3:22" ht="12.75"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3:22" ht="12.75"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3:22" ht="12.75"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3:22" ht="12.75"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3:22" ht="12.75"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3:22" ht="12.75"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3:22" ht="12.75"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3:22" ht="12.75"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3:22" ht="12.75"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3:22" ht="12.75"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3:22" ht="12.75"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3:22" ht="12.75"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3:22" ht="12.75"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3:22" ht="12.75"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3:22" ht="12.75"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3:22" ht="12.75"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3:22" ht="12.75"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3:22" ht="12.75"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3:22" ht="12.75"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3:22" ht="12.75"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3:22" ht="12.75"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3:22" ht="12.75"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3:22" ht="12.75"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3:22" ht="12.75"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3:22" ht="12.75"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3:22" ht="12.75"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3:22" ht="12.75"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3:22" ht="12.75"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3:22" ht="12.75"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3:22" ht="12.75"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3:22" ht="12.75"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3:22" ht="12.75"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3:22" ht="12.75"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3:22" ht="12.75"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3:22" ht="12.75"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3:22" ht="12.75">
      <c r="M143" s="2"/>
      <c r="N143" s="2"/>
      <c r="O143" s="2"/>
      <c r="P143" s="2"/>
      <c r="Q143" s="2"/>
      <c r="R143" s="2"/>
      <c r="S143" s="2"/>
      <c r="T143" s="2"/>
      <c r="U143" s="2"/>
      <c r="V143" s="2"/>
    </row>
  </sheetData>
  <sheetProtection/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0.28125" style="0" customWidth="1"/>
    <col min="2" max="2" width="28.7109375" style="0" customWidth="1"/>
    <col min="3" max="3" width="11.8515625" style="0" customWidth="1"/>
    <col min="4" max="5" width="5.00390625" style="0" customWidth="1"/>
    <col min="6" max="6" width="9.7109375" style="0" customWidth="1"/>
    <col min="7" max="7" width="9.57421875" style="0" customWidth="1"/>
    <col min="8" max="8" width="10.8515625" style="0" customWidth="1"/>
    <col min="9" max="9" width="10.28125" style="0" customWidth="1"/>
    <col min="10" max="10" width="9.57421875" style="0" bestFit="1" customWidth="1"/>
    <col min="11" max="11" width="9.7109375" style="0" customWidth="1"/>
    <col min="12" max="12" width="10.8515625" style="0" customWidth="1"/>
    <col min="13" max="13" width="20.8515625" style="0" customWidth="1"/>
  </cols>
  <sheetData>
    <row r="1" spans="1:22" ht="12.75">
      <c r="A1" s="147" t="s">
        <v>74</v>
      </c>
      <c r="B1" s="147"/>
      <c r="C1" s="147"/>
      <c r="D1" s="147"/>
      <c r="E1" s="147"/>
      <c r="F1" s="147" t="s">
        <v>4</v>
      </c>
      <c r="G1" s="147"/>
      <c r="H1" s="147"/>
      <c r="I1" s="147"/>
      <c r="J1" s="20"/>
      <c r="K1" s="147"/>
      <c r="L1" s="148"/>
      <c r="M1" s="149" t="s">
        <v>86</v>
      </c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147"/>
      <c r="B2" s="147"/>
      <c r="C2" s="147"/>
      <c r="D2" s="147"/>
      <c r="E2" s="147"/>
      <c r="F2" s="147"/>
      <c r="G2" s="147"/>
      <c r="H2" s="147"/>
      <c r="I2" s="147"/>
      <c r="J2" s="20"/>
      <c r="K2" s="147"/>
      <c r="L2" s="148"/>
      <c r="M2" s="149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9"/>
      <c r="L3" s="20"/>
      <c r="M3" s="150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23" t="s">
        <v>7</v>
      </c>
      <c r="B4" s="23"/>
      <c r="C4" s="23"/>
      <c r="D4" s="23"/>
      <c r="E4" s="147"/>
      <c r="F4" s="147"/>
      <c r="G4" s="151"/>
      <c r="H4" s="152" t="s">
        <v>19</v>
      </c>
      <c r="I4" s="152"/>
      <c r="J4" s="148"/>
      <c r="K4" s="148" t="s">
        <v>16</v>
      </c>
      <c r="L4" s="148"/>
      <c r="M4" s="148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24"/>
      <c r="B5" s="24"/>
      <c r="C5" s="24"/>
      <c r="D5" s="24"/>
      <c r="E5" s="147"/>
      <c r="F5" s="147"/>
      <c r="G5" s="151"/>
      <c r="H5" s="152"/>
      <c r="I5" s="152"/>
      <c r="J5" s="148"/>
      <c r="K5" s="148"/>
      <c r="L5" s="148"/>
      <c r="M5" s="148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50"/>
      <c r="N6" s="2"/>
      <c r="O6" s="2"/>
      <c r="P6" s="2"/>
      <c r="Q6" s="2"/>
      <c r="R6" s="2"/>
      <c r="S6" s="2"/>
      <c r="T6" s="2"/>
      <c r="U6" s="2"/>
      <c r="V6" s="2"/>
    </row>
    <row r="7" spans="1:22" ht="13.5" thickBot="1">
      <c r="A7" s="14" t="s">
        <v>0</v>
      </c>
      <c r="B7" s="14" t="s">
        <v>10</v>
      </c>
      <c r="C7" s="15" t="s">
        <v>22</v>
      </c>
      <c r="D7" s="15" t="s">
        <v>1</v>
      </c>
      <c r="E7" s="15" t="s">
        <v>3</v>
      </c>
      <c r="F7" s="15" t="s">
        <v>2</v>
      </c>
      <c r="G7" s="98" t="s">
        <v>11</v>
      </c>
      <c r="H7" s="9" t="s">
        <v>78</v>
      </c>
      <c r="I7" s="9" t="s">
        <v>8</v>
      </c>
      <c r="J7" s="9" t="s">
        <v>79</v>
      </c>
      <c r="K7" s="9" t="s">
        <v>80</v>
      </c>
      <c r="L7" s="9" t="s">
        <v>81</v>
      </c>
      <c r="M7" s="113" t="s">
        <v>12</v>
      </c>
      <c r="N7" s="2"/>
      <c r="O7" s="2"/>
      <c r="P7" s="2"/>
      <c r="Q7" s="2"/>
      <c r="R7" s="2"/>
      <c r="S7" s="2"/>
      <c r="T7" s="2"/>
      <c r="U7" s="2"/>
      <c r="V7" s="2"/>
    </row>
    <row r="8" spans="1:22" ht="13.5" thickTop="1">
      <c r="A8" s="5" t="s">
        <v>36</v>
      </c>
      <c r="B8" s="93" t="s">
        <v>62</v>
      </c>
      <c r="C8" s="153">
        <v>16121</v>
      </c>
      <c r="D8" s="94">
        <v>10</v>
      </c>
      <c r="E8" s="6"/>
      <c r="F8" s="6">
        <v>30</v>
      </c>
      <c r="G8" s="6">
        <f>D8*120</f>
        <v>1200</v>
      </c>
      <c r="H8" s="92">
        <v>163</v>
      </c>
      <c r="I8" s="92">
        <v>0.35</v>
      </c>
      <c r="J8" s="92">
        <f>C8*I8/10000</f>
        <v>0.5642349999999999</v>
      </c>
      <c r="K8" s="92">
        <f>H8*J8</f>
        <v>91.97030499999998</v>
      </c>
      <c r="L8" s="135">
        <f>G8*0.9*15/1000</f>
        <v>16.2</v>
      </c>
      <c r="M8" s="154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18" t="s">
        <v>37</v>
      </c>
      <c r="B9" s="67" t="s">
        <v>62</v>
      </c>
      <c r="C9" s="121">
        <v>3846</v>
      </c>
      <c r="D9" s="70">
        <v>16</v>
      </c>
      <c r="E9" s="16"/>
      <c r="F9" s="8">
        <v>48</v>
      </c>
      <c r="G9" s="8">
        <f>D9*120</f>
        <v>1920</v>
      </c>
      <c r="H9" s="11">
        <v>163</v>
      </c>
      <c r="I9" s="11">
        <v>0.35</v>
      </c>
      <c r="J9" s="11">
        <f>C9*I9/10000</f>
        <v>0.13460999999999998</v>
      </c>
      <c r="K9" s="11">
        <f>H9*J9</f>
        <v>21.941429999999997</v>
      </c>
      <c r="L9" s="132">
        <f>G9*0.9*15/1000</f>
        <v>25.92</v>
      </c>
      <c r="M9" s="155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18" t="s">
        <v>38</v>
      </c>
      <c r="B10" s="67" t="s">
        <v>62</v>
      </c>
      <c r="C10" s="121">
        <v>5155</v>
      </c>
      <c r="D10" s="70">
        <v>20</v>
      </c>
      <c r="E10" s="16"/>
      <c r="F10" s="8">
        <v>60</v>
      </c>
      <c r="G10" s="8">
        <f aca="true" t="shared" si="0" ref="G10:G19">D10*120</f>
        <v>2400</v>
      </c>
      <c r="H10" s="11">
        <v>163</v>
      </c>
      <c r="I10" s="11">
        <v>0.35</v>
      </c>
      <c r="J10" s="11">
        <f aca="true" t="shared" si="1" ref="J10:J19">C10*I10/10000</f>
        <v>0.18042499999999997</v>
      </c>
      <c r="K10" s="11">
        <f aca="true" t="shared" si="2" ref="K10:K19">H10*J10</f>
        <v>29.409274999999997</v>
      </c>
      <c r="L10" s="132">
        <f aca="true" t="shared" si="3" ref="L10:L19">G10*0.9*15/1000</f>
        <v>32.4</v>
      </c>
      <c r="M10" s="155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18" t="s">
        <v>39</v>
      </c>
      <c r="B11" s="67" t="s">
        <v>62</v>
      </c>
      <c r="C11" s="121">
        <v>16908</v>
      </c>
      <c r="D11" s="70">
        <v>16</v>
      </c>
      <c r="E11" s="16"/>
      <c r="F11" s="8">
        <v>48</v>
      </c>
      <c r="G11" s="8">
        <f t="shared" si="0"/>
        <v>1920</v>
      </c>
      <c r="H11" s="11">
        <v>163</v>
      </c>
      <c r="I11" s="11">
        <v>0.35</v>
      </c>
      <c r="J11" s="11">
        <f t="shared" si="1"/>
        <v>0.59178</v>
      </c>
      <c r="K11" s="11">
        <f t="shared" si="2"/>
        <v>96.46014</v>
      </c>
      <c r="L11" s="132">
        <f t="shared" si="3"/>
        <v>25.92</v>
      </c>
      <c r="M11" s="155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18" t="s">
        <v>40</v>
      </c>
      <c r="B12" s="67" t="s">
        <v>62</v>
      </c>
      <c r="C12" s="121">
        <v>997</v>
      </c>
      <c r="D12" s="70">
        <v>7</v>
      </c>
      <c r="E12" s="16"/>
      <c r="F12" s="8">
        <v>21</v>
      </c>
      <c r="G12" s="8">
        <f t="shared" si="0"/>
        <v>840</v>
      </c>
      <c r="H12" s="11">
        <v>163</v>
      </c>
      <c r="I12" s="11">
        <v>0.35</v>
      </c>
      <c r="J12" s="11">
        <f t="shared" si="1"/>
        <v>0.034894999999999995</v>
      </c>
      <c r="K12" s="11">
        <f t="shared" si="2"/>
        <v>5.687885</v>
      </c>
      <c r="L12" s="132">
        <f t="shared" si="3"/>
        <v>11.34</v>
      </c>
      <c r="M12" s="155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18" t="s">
        <v>41</v>
      </c>
      <c r="B13" s="67" t="s">
        <v>62</v>
      </c>
      <c r="C13" s="121">
        <v>14198</v>
      </c>
      <c r="D13" s="70">
        <v>9</v>
      </c>
      <c r="E13" s="16"/>
      <c r="F13" s="8">
        <v>27</v>
      </c>
      <c r="G13" s="8">
        <f t="shared" si="0"/>
        <v>1080</v>
      </c>
      <c r="H13" s="11">
        <v>163</v>
      </c>
      <c r="I13" s="11">
        <v>0.35</v>
      </c>
      <c r="J13" s="11">
        <f t="shared" si="1"/>
        <v>0.4969299999999999</v>
      </c>
      <c r="K13" s="11">
        <f t="shared" si="2"/>
        <v>80.99958999999998</v>
      </c>
      <c r="L13" s="132">
        <f t="shared" si="3"/>
        <v>14.58</v>
      </c>
      <c r="M13" s="155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18" t="s">
        <v>42</v>
      </c>
      <c r="B14" s="67" t="s">
        <v>62</v>
      </c>
      <c r="C14" s="121">
        <v>456</v>
      </c>
      <c r="D14" s="70">
        <v>5</v>
      </c>
      <c r="E14" s="16"/>
      <c r="F14" s="8">
        <v>15</v>
      </c>
      <c r="G14" s="8">
        <f t="shared" si="0"/>
        <v>600</v>
      </c>
      <c r="H14" s="11">
        <v>163</v>
      </c>
      <c r="I14" s="11">
        <v>0.35</v>
      </c>
      <c r="J14" s="11">
        <f t="shared" si="1"/>
        <v>0.01596</v>
      </c>
      <c r="K14" s="11">
        <f t="shared" si="2"/>
        <v>2.6014799999999996</v>
      </c>
      <c r="L14" s="132">
        <f t="shared" si="3"/>
        <v>8.1</v>
      </c>
      <c r="M14" s="155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18" t="s">
        <v>43</v>
      </c>
      <c r="B15" s="67" t="s">
        <v>62</v>
      </c>
      <c r="C15" s="121">
        <v>3786</v>
      </c>
      <c r="D15" s="70">
        <v>7</v>
      </c>
      <c r="E15" s="16"/>
      <c r="F15" s="8">
        <f>D15*3+E15*2</f>
        <v>21</v>
      </c>
      <c r="G15" s="8">
        <f t="shared" si="0"/>
        <v>840</v>
      </c>
      <c r="H15" s="11">
        <v>163</v>
      </c>
      <c r="I15" s="11">
        <v>0.35</v>
      </c>
      <c r="J15" s="11">
        <f t="shared" si="1"/>
        <v>0.13251</v>
      </c>
      <c r="K15" s="11">
        <f t="shared" si="2"/>
        <v>21.59913</v>
      </c>
      <c r="L15" s="132">
        <f t="shared" si="3"/>
        <v>11.34</v>
      </c>
      <c r="M15" s="155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19" t="s">
        <v>58</v>
      </c>
      <c r="B16" s="67" t="s">
        <v>63</v>
      </c>
      <c r="C16" s="121">
        <v>2814</v>
      </c>
      <c r="D16" s="70"/>
      <c r="E16" s="16"/>
      <c r="F16" s="8"/>
      <c r="G16" s="8">
        <f t="shared" si="0"/>
        <v>0</v>
      </c>
      <c r="H16" s="11">
        <v>163</v>
      </c>
      <c r="I16" s="11">
        <v>0.35</v>
      </c>
      <c r="J16" s="11">
        <f t="shared" si="1"/>
        <v>0.09849</v>
      </c>
      <c r="K16" s="11">
        <f t="shared" si="2"/>
        <v>16.05387</v>
      </c>
      <c r="L16" s="132">
        <f t="shared" si="3"/>
        <v>0</v>
      </c>
      <c r="M16" s="155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66" t="s">
        <v>46</v>
      </c>
      <c r="B17" s="68" t="s">
        <v>64</v>
      </c>
      <c r="C17" s="121">
        <v>13277</v>
      </c>
      <c r="D17" s="70"/>
      <c r="E17" s="16"/>
      <c r="F17" s="8"/>
      <c r="G17" s="8">
        <f t="shared" si="0"/>
        <v>0</v>
      </c>
      <c r="H17" s="11">
        <v>163</v>
      </c>
      <c r="I17" s="11">
        <v>0.35</v>
      </c>
      <c r="J17" s="11">
        <f t="shared" si="1"/>
        <v>0.46469499999999997</v>
      </c>
      <c r="K17" s="11">
        <f t="shared" si="2"/>
        <v>75.745285</v>
      </c>
      <c r="L17" s="132">
        <f t="shared" si="3"/>
        <v>0</v>
      </c>
      <c r="M17" s="155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18" t="s">
        <v>59</v>
      </c>
      <c r="B18" s="68" t="s">
        <v>64</v>
      </c>
      <c r="C18" s="156">
        <v>4313</v>
      </c>
      <c r="D18" s="70"/>
      <c r="E18" s="16"/>
      <c r="F18" s="16"/>
      <c r="G18" s="16">
        <f t="shared" si="0"/>
        <v>0</v>
      </c>
      <c r="H18" s="40">
        <v>163</v>
      </c>
      <c r="I18" s="40">
        <v>0.35</v>
      </c>
      <c r="J18" s="40">
        <f t="shared" si="1"/>
        <v>0.150955</v>
      </c>
      <c r="K18" s="40">
        <f t="shared" si="2"/>
        <v>24.605665000000002</v>
      </c>
      <c r="L18" s="136">
        <f t="shared" si="3"/>
        <v>0</v>
      </c>
      <c r="M18" s="157"/>
      <c r="N18" s="2"/>
      <c r="O18" s="2"/>
      <c r="P18" s="2"/>
      <c r="Q18" s="2"/>
      <c r="R18" s="2"/>
      <c r="S18" s="2"/>
      <c r="T18" s="2"/>
      <c r="U18" s="2"/>
      <c r="V18" s="2"/>
    </row>
    <row r="19" spans="1:22" ht="13.5" thickBot="1">
      <c r="A19" s="80" t="s">
        <v>60</v>
      </c>
      <c r="B19" s="81" t="s">
        <v>64</v>
      </c>
      <c r="C19" s="122">
        <v>1504</v>
      </c>
      <c r="D19" s="81"/>
      <c r="E19" s="81"/>
      <c r="F19" s="81"/>
      <c r="G19" s="81">
        <f t="shared" si="0"/>
        <v>0</v>
      </c>
      <c r="H19" s="82">
        <v>163</v>
      </c>
      <c r="I19" s="82">
        <v>0.35</v>
      </c>
      <c r="J19" s="82">
        <f t="shared" si="1"/>
        <v>0.05264</v>
      </c>
      <c r="K19" s="82">
        <f t="shared" si="2"/>
        <v>8.58032</v>
      </c>
      <c r="L19" s="127">
        <f t="shared" si="3"/>
        <v>0</v>
      </c>
      <c r="M19" s="158"/>
      <c r="N19" s="2"/>
      <c r="O19" s="2"/>
      <c r="P19" s="2"/>
      <c r="Q19" s="2"/>
      <c r="R19" s="2"/>
      <c r="S19" s="2"/>
      <c r="T19" s="2"/>
      <c r="U19" s="2"/>
      <c r="V19" s="2"/>
    </row>
    <row r="20" spans="1:22" ht="13.5" thickTop="1">
      <c r="A20" s="5"/>
      <c r="B20" s="77" t="s">
        <v>61</v>
      </c>
      <c r="C20" s="123">
        <f>SUM(C8:C19)</f>
        <v>83375</v>
      </c>
      <c r="D20" s="77">
        <f>SUM(D8:D19)</f>
        <v>90</v>
      </c>
      <c r="E20" s="6"/>
      <c r="F20" s="77">
        <f>SUM(F8:F19)</f>
        <v>270</v>
      </c>
      <c r="G20" s="77">
        <f>SUM(G8:G19)</f>
        <v>10800</v>
      </c>
      <c r="H20" s="77"/>
      <c r="I20" s="77"/>
      <c r="J20" s="78">
        <f>SUM(J8:J19)</f>
        <v>2.918125</v>
      </c>
      <c r="K20" s="78">
        <f>SUM(K8:K19)</f>
        <v>475.65437499999996</v>
      </c>
      <c r="L20" s="128">
        <f>SUM(L8:L19)</f>
        <v>145.8</v>
      </c>
      <c r="M20" s="154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30"/>
      <c r="B21" s="31"/>
      <c r="C21" s="32"/>
      <c r="D21" s="31"/>
      <c r="E21" s="31"/>
      <c r="F21" s="31"/>
      <c r="G21" s="31"/>
      <c r="H21" s="31"/>
      <c r="I21" s="31"/>
      <c r="J21" s="33"/>
      <c r="K21" s="31"/>
      <c r="L21" s="31"/>
      <c r="M21" s="150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4"/>
      <c r="B22" s="24" t="s">
        <v>65</v>
      </c>
      <c r="C22" s="24"/>
      <c r="D22" s="24"/>
      <c r="E22" s="25"/>
      <c r="F22" s="25"/>
      <c r="G22" s="20"/>
      <c r="H22" s="20"/>
      <c r="I22" s="20"/>
      <c r="J22" s="20"/>
      <c r="K22" s="20"/>
      <c r="L22" s="20"/>
      <c r="M22" s="150"/>
      <c r="N22" s="2"/>
      <c r="O22" s="2"/>
      <c r="P22" s="2"/>
      <c r="Q22" s="2"/>
      <c r="R22" s="2"/>
      <c r="S22" s="2"/>
      <c r="T22" s="2"/>
      <c r="U22" s="2"/>
      <c r="V22" s="2"/>
    </row>
    <row r="23" spans="1:22" ht="13.5" thickBot="1">
      <c r="A23" s="84" t="s">
        <v>44</v>
      </c>
      <c r="B23" s="81" t="s">
        <v>66</v>
      </c>
      <c r="C23" s="159">
        <v>9097</v>
      </c>
      <c r="D23" s="81">
        <v>1</v>
      </c>
      <c r="E23" s="81"/>
      <c r="F23" s="81">
        <f>D23*3+E23*2</f>
        <v>3</v>
      </c>
      <c r="G23" s="126">
        <f>D23*120</f>
        <v>120</v>
      </c>
      <c r="H23" s="127">
        <v>163</v>
      </c>
      <c r="I23" s="127">
        <v>0.35</v>
      </c>
      <c r="J23" s="127">
        <f>C23*I23/10000</f>
        <v>0.318395</v>
      </c>
      <c r="K23" s="127">
        <f>H23*J23</f>
        <v>51.898385</v>
      </c>
      <c r="L23" s="127">
        <f>G23*0.9*15/1000</f>
        <v>1.62</v>
      </c>
      <c r="M23" s="158"/>
      <c r="N23" s="2"/>
      <c r="O23" s="2"/>
      <c r="P23" s="2"/>
      <c r="Q23" s="2"/>
      <c r="R23" s="2"/>
      <c r="S23" s="2"/>
      <c r="T23" s="2"/>
      <c r="U23" s="2"/>
      <c r="V23" s="2"/>
    </row>
    <row r="24" spans="1:22" ht="13.5" thickTop="1">
      <c r="A24" s="100"/>
      <c r="B24" s="100" t="s">
        <v>67</v>
      </c>
      <c r="C24" s="101">
        <f>SUM(C23)</f>
        <v>9097</v>
      </c>
      <c r="D24" s="102">
        <f>SUM(D23)</f>
        <v>1</v>
      </c>
      <c r="E24" s="102"/>
      <c r="F24" s="102">
        <f aca="true" t="shared" si="4" ref="F24:L24">SUM(F23)</f>
        <v>3</v>
      </c>
      <c r="G24" s="102">
        <f t="shared" si="4"/>
        <v>120</v>
      </c>
      <c r="H24" s="128"/>
      <c r="I24" s="128"/>
      <c r="J24" s="128">
        <f t="shared" si="4"/>
        <v>0.318395</v>
      </c>
      <c r="K24" s="128">
        <f t="shared" si="4"/>
        <v>51.898385</v>
      </c>
      <c r="L24" s="128">
        <f t="shared" si="4"/>
        <v>1.62</v>
      </c>
      <c r="M24" s="154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30"/>
      <c r="B25" s="35"/>
      <c r="C25" s="32"/>
      <c r="D25" s="35"/>
      <c r="E25" s="35"/>
      <c r="F25" s="29"/>
      <c r="G25" s="129"/>
      <c r="H25" s="130"/>
      <c r="I25" s="130"/>
      <c r="J25" s="130"/>
      <c r="K25" s="59"/>
      <c r="L25" s="129"/>
      <c r="M25" s="150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30"/>
      <c r="B26" s="31" t="s">
        <v>68</v>
      </c>
      <c r="C26" s="160"/>
      <c r="D26" s="160"/>
      <c r="E26" s="160"/>
      <c r="F26" s="160"/>
      <c r="G26" s="32"/>
      <c r="H26" s="161"/>
      <c r="I26" s="161"/>
      <c r="J26" s="161"/>
      <c r="K26" s="161"/>
      <c r="L26" s="161"/>
      <c r="M26" s="150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19" t="s">
        <v>45</v>
      </c>
      <c r="B27" s="8" t="s">
        <v>70</v>
      </c>
      <c r="C27" s="121">
        <v>4733</v>
      </c>
      <c r="D27" s="8">
        <v>1</v>
      </c>
      <c r="E27" s="8"/>
      <c r="F27" s="8">
        <f>D27*3+E27*2</f>
        <v>3</v>
      </c>
      <c r="G27" s="131">
        <f>D27*120</f>
        <v>120</v>
      </c>
      <c r="H27" s="132">
        <v>163</v>
      </c>
      <c r="I27" s="132">
        <v>0.35</v>
      </c>
      <c r="J27" s="132">
        <f>C27*I27/10000</f>
        <v>0.165655</v>
      </c>
      <c r="K27" s="132">
        <f>H27*J27</f>
        <v>27.001765</v>
      </c>
      <c r="L27" s="132">
        <f>G27*0.9*15/1000</f>
        <v>1.62</v>
      </c>
      <c r="M27" s="155"/>
      <c r="N27" s="2"/>
      <c r="O27" s="2"/>
      <c r="P27" s="2"/>
      <c r="Q27" s="2"/>
      <c r="R27" s="2"/>
      <c r="S27" s="2"/>
      <c r="T27" s="2"/>
      <c r="U27" s="2"/>
      <c r="V27" s="2"/>
    </row>
    <row r="28" spans="1:22" ht="13.5" thickBot="1">
      <c r="A28" s="115" t="s">
        <v>77</v>
      </c>
      <c r="B28" s="116" t="s">
        <v>70</v>
      </c>
      <c r="C28" s="125">
        <v>1991</v>
      </c>
      <c r="D28" s="116">
        <v>1</v>
      </c>
      <c r="E28" s="116"/>
      <c r="F28" s="116">
        <f>D28*3+E28*2</f>
        <v>3</v>
      </c>
      <c r="G28" s="133">
        <f>D28*120</f>
        <v>120</v>
      </c>
      <c r="H28" s="134">
        <v>163</v>
      </c>
      <c r="I28" s="134">
        <v>0.35</v>
      </c>
      <c r="J28" s="134">
        <f>C28*I28/10000</f>
        <v>0.069685</v>
      </c>
      <c r="K28" s="134">
        <f>H28*J28</f>
        <v>11.358654999999999</v>
      </c>
      <c r="L28" s="134">
        <f>G28*0.9*15/1000</f>
        <v>1.62</v>
      </c>
      <c r="M28" s="162"/>
      <c r="N28" s="2"/>
      <c r="O28" s="2"/>
      <c r="P28" s="2"/>
      <c r="Q28" s="2"/>
      <c r="R28" s="2"/>
      <c r="S28" s="2"/>
      <c r="T28" s="2"/>
      <c r="U28" s="2"/>
      <c r="V28" s="2"/>
    </row>
    <row r="29" spans="1:22" ht="13.5" thickTop="1">
      <c r="A29" s="154"/>
      <c r="B29" s="103" t="s">
        <v>71</v>
      </c>
      <c r="C29" s="120">
        <f>SUM(C27:C28)</f>
        <v>6724</v>
      </c>
      <c r="D29" s="103">
        <f>SUM(D27:D28)</f>
        <v>2</v>
      </c>
      <c r="E29" s="103"/>
      <c r="F29" s="163">
        <f>SUM(F27:F28)</f>
        <v>6</v>
      </c>
      <c r="G29" s="164">
        <f>SUM(G27:G28)</f>
        <v>240</v>
      </c>
      <c r="H29" s="165"/>
      <c r="I29" s="165"/>
      <c r="J29" s="165">
        <f>SUM(J27:J28)</f>
        <v>0.23534</v>
      </c>
      <c r="K29" s="165">
        <f>SUM(K27:K28)</f>
        <v>38.36042</v>
      </c>
      <c r="L29" s="165">
        <f>SUM(L27:L28)</f>
        <v>3.24</v>
      </c>
      <c r="M29" s="154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30"/>
      <c r="B30" s="35"/>
      <c r="C30" s="32"/>
      <c r="D30" s="31"/>
      <c r="E30" s="31"/>
      <c r="F30" s="31"/>
      <c r="G30" s="35"/>
      <c r="H30" s="33"/>
      <c r="I30" s="33"/>
      <c r="J30" s="33"/>
      <c r="K30" s="33"/>
      <c r="L30" s="42"/>
      <c r="M30" s="150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19" t="s">
        <v>53</v>
      </c>
      <c r="B31" s="8"/>
      <c r="C31" s="144">
        <f>C20+C24+C29</f>
        <v>99196</v>
      </c>
      <c r="D31" s="145">
        <f aca="true" t="shared" si="5" ref="D31:L31">D20+D24+D29</f>
        <v>93</v>
      </c>
      <c r="E31" s="145"/>
      <c r="F31" s="145">
        <f t="shared" si="5"/>
        <v>279</v>
      </c>
      <c r="G31" s="145">
        <f t="shared" si="5"/>
        <v>11160</v>
      </c>
      <c r="H31" s="145">
        <f>H8</f>
        <v>163</v>
      </c>
      <c r="I31" s="145"/>
      <c r="J31" s="146">
        <f t="shared" si="5"/>
        <v>3.4718599999999995</v>
      </c>
      <c r="K31" s="146">
        <f t="shared" si="5"/>
        <v>565.9131799999999</v>
      </c>
      <c r="L31" s="146">
        <f t="shared" si="5"/>
        <v>150.66000000000003</v>
      </c>
      <c r="M31" s="155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30"/>
      <c r="B32" s="35"/>
      <c r="C32" s="32"/>
      <c r="D32" s="35"/>
      <c r="E32" s="35"/>
      <c r="F32" s="35"/>
      <c r="G32" s="35"/>
      <c r="H32" s="47"/>
      <c r="I32" s="47"/>
      <c r="J32" s="47"/>
      <c r="K32" s="47"/>
      <c r="L32" s="4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30"/>
      <c r="B33" s="35"/>
      <c r="C33" s="32"/>
      <c r="D33" s="35"/>
      <c r="E33" s="35"/>
      <c r="F33" s="35"/>
      <c r="G33" s="35"/>
      <c r="H33" s="47"/>
      <c r="I33" s="47"/>
      <c r="J33" s="47"/>
      <c r="K33" s="47"/>
      <c r="L33" s="4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30"/>
      <c r="B34" s="35"/>
      <c r="C34" s="32"/>
      <c r="D34" s="35"/>
      <c r="E34" s="35"/>
      <c r="F34" s="35"/>
      <c r="G34" s="35"/>
      <c r="H34" s="47"/>
      <c r="I34" s="47"/>
      <c r="J34" s="47"/>
      <c r="K34" s="47"/>
      <c r="L34" s="4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30"/>
      <c r="B35" s="35"/>
      <c r="C35" s="32"/>
      <c r="D35" s="35"/>
      <c r="E35" s="35"/>
      <c r="F35" s="35"/>
      <c r="G35" s="35"/>
      <c r="H35" s="47"/>
      <c r="I35" s="47"/>
      <c r="J35" s="47"/>
      <c r="K35" s="47"/>
      <c r="L35" s="4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30"/>
      <c r="B36" s="35"/>
      <c r="C36" s="32"/>
      <c r="D36" s="35"/>
      <c r="E36" s="35"/>
      <c r="F36" s="35"/>
      <c r="G36" s="35"/>
      <c r="H36" s="47"/>
      <c r="I36" s="47"/>
      <c r="J36" s="47"/>
      <c r="K36" s="47"/>
      <c r="L36" s="4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30"/>
      <c r="B37" s="35"/>
      <c r="C37" s="32"/>
      <c r="D37" s="35"/>
      <c r="E37" s="35"/>
      <c r="F37" s="35"/>
      <c r="G37" s="35"/>
      <c r="H37" s="47"/>
      <c r="I37" s="47"/>
      <c r="J37" s="47"/>
      <c r="K37" s="47"/>
      <c r="L37" s="4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30"/>
      <c r="B38" s="35"/>
      <c r="C38" s="32"/>
      <c r="D38" s="35"/>
      <c r="E38" s="35"/>
      <c r="F38" s="35"/>
      <c r="G38" s="35"/>
      <c r="H38" s="47"/>
      <c r="I38" s="47"/>
      <c r="J38" s="47"/>
      <c r="K38" s="47"/>
      <c r="L38" s="4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30"/>
      <c r="B39" s="31"/>
      <c r="C39" s="32"/>
      <c r="D39" s="31"/>
      <c r="E39" s="31"/>
      <c r="F39" s="31"/>
      <c r="G39" s="31"/>
      <c r="H39" s="33"/>
      <c r="I39" s="33"/>
      <c r="J39" s="33"/>
      <c r="K39" s="33"/>
      <c r="L39" s="4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30"/>
      <c r="B40" s="31"/>
      <c r="C40" s="32"/>
      <c r="D40" s="31"/>
      <c r="E40" s="31"/>
      <c r="F40" s="31"/>
      <c r="G40" s="31"/>
      <c r="H40" s="33"/>
      <c r="I40" s="33"/>
      <c r="J40" s="33"/>
      <c r="K40" s="33"/>
      <c r="L40" s="4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30"/>
      <c r="B41" s="35"/>
      <c r="C41" s="32"/>
      <c r="D41" s="35"/>
      <c r="E41" s="35"/>
      <c r="F41" s="35"/>
      <c r="G41" s="35"/>
      <c r="H41" s="47"/>
      <c r="I41" s="47"/>
      <c r="J41" s="47"/>
      <c r="K41" s="47"/>
      <c r="L41" s="4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3" customFormat="1" ht="13.5" thickBot="1">
      <c r="A42" s="30"/>
      <c r="B42" s="35"/>
      <c r="C42" s="32"/>
      <c r="D42" s="35"/>
      <c r="E42" s="35"/>
      <c r="F42" s="35"/>
      <c r="G42" s="35"/>
      <c r="H42" s="47"/>
      <c r="I42" s="47"/>
      <c r="J42" s="47"/>
      <c r="K42" s="47"/>
      <c r="L42" s="4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12" s="2" customFormat="1" ht="12.75">
      <c r="A43" s="30"/>
      <c r="B43" s="35"/>
      <c r="C43" s="32"/>
      <c r="D43" s="35"/>
      <c r="E43" s="35"/>
      <c r="F43" s="35"/>
      <c r="G43" s="35"/>
      <c r="H43" s="47"/>
      <c r="I43" s="47"/>
      <c r="J43" s="47"/>
      <c r="K43" s="47"/>
      <c r="L43" s="42"/>
    </row>
    <row r="44" spans="1:12" s="2" customFormat="1" ht="12.75">
      <c r="A44" s="30"/>
      <c r="B44" s="35"/>
      <c r="C44" s="32"/>
      <c r="D44" s="35"/>
      <c r="E44" s="35"/>
      <c r="F44" s="35"/>
      <c r="G44" s="35"/>
      <c r="H44" s="47"/>
      <c r="I44" s="47"/>
      <c r="J44" s="47"/>
      <c r="K44" s="47"/>
      <c r="L44" s="42"/>
    </row>
    <row r="45" spans="1:12" s="2" customFormat="1" ht="12.75">
      <c r="A45" s="30"/>
      <c r="B45" s="35"/>
      <c r="C45" s="32"/>
      <c r="D45" s="35"/>
      <c r="E45" s="35"/>
      <c r="F45" s="35"/>
      <c r="G45" s="35"/>
      <c r="H45" s="47"/>
      <c r="I45" s="47"/>
      <c r="J45" s="47"/>
      <c r="K45" s="47"/>
      <c r="L45" s="42"/>
    </row>
    <row r="46" spans="1:12" s="2" customFormat="1" ht="12.75">
      <c r="A46" s="30"/>
      <c r="B46" s="35"/>
      <c r="C46" s="32"/>
      <c r="D46" s="35"/>
      <c r="E46" s="35"/>
      <c r="F46" s="35"/>
      <c r="G46" s="35"/>
      <c r="H46" s="47"/>
      <c r="I46" s="47"/>
      <c r="J46" s="47"/>
      <c r="K46" s="47"/>
      <c r="L46" s="42"/>
    </row>
    <row r="47" spans="1:12" s="2" customFormat="1" ht="12.75">
      <c r="A47" s="30"/>
      <c r="B47" s="35"/>
      <c r="C47" s="32"/>
      <c r="D47" s="35"/>
      <c r="E47" s="35"/>
      <c r="F47" s="35"/>
      <c r="G47" s="35"/>
      <c r="H47" s="47"/>
      <c r="I47" s="47"/>
      <c r="J47" s="47"/>
      <c r="K47" s="47"/>
      <c r="L47" s="42"/>
    </row>
    <row r="48" spans="1:12" s="2" customFormat="1" ht="12.75">
      <c r="A48" s="30"/>
      <c r="B48" s="31"/>
      <c r="C48" s="32"/>
      <c r="D48" s="31"/>
      <c r="E48" s="31"/>
      <c r="F48" s="31"/>
      <c r="G48" s="31"/>
      <c r="H48" s="33"/>
      <c r="I48" s="33"/>
      <c r="J48" s="33"/>
      <c r="K48" s="33"/>
      <c r="L48" s="42"/>
    </row>
    <row r="49" spans="1:12" s="2" customFormat="1" ht="12.75">
      <c r="A49" s="30"/>
      <c r="B49" s="31"/>
      <c r="C49" s="32"/>
      <c r="D49" s="31"/>
      <c r="E49" s="31"/>
      <c r="F49" s="31"/>
      <c r="G49" s="31"/>
      <c r="H49" s="33"/>
      <c r="I49" s="33"/>
      <c r="J49" s="33"/>
      <c r="K49" s="33"/>
      <c r="L49" s="42"/>
    </row>
    <row r="50" spans="1:12" s="2" customFormat="1" ht="12.75">
      <c r="A50" s="30"/>
      <c r="B50" s="35"/>
      <c r="C50" s="36"/>
      <c r="D50" s="31"/>
      <c r="E50" s="31"/>
      <c r="F50" s="31"/>
      <c r="G50" s="35"/>
      <c r="H50" s="47"/>
      <c r="I50" s="47"/>
      <c r="J50" s="33"/>
      <c r="K50" s="33"/>
      <c r="L50" s="42"/>
    </row>
    <row r="51" spans="1:12" s="2" customFormat="1" ht="15.75">
      <c r="A51" s="30"/>
      <c r="B51" s="35"/>
      <c r="C51" s="73"/>
      <c r="D51" s="35"/>
      <c r="E51" s="35"/>
      <c r="F51" s="35"/>
      <c r="G51" s="35"/>
      <c r="H51" s="47"/>
      <c r="I51" s="47"/>
      <c r="J51" s="47"/>
      <c r="K51" s="47"/>
      <c r="L51" s="42"/>
    </row>
    <row r="52" spans="1:22" ht="15.75">
      <c r="A52" s="30"/>
      <c r="B52" s="35"/>
      <c r="C52" s="73"/>
      <c r="D52" s="35"/>
      <c r="E52" s="35"/>
      <c r="F52" s="35"/>
      <c r="G52" s="35"/>
      <c r="H52" s="47"/>
      <c r="I52" s="47"/>
      <c r="J52" s="47"/>
      <c r="K52" s="47"/>
      <c r="L52" s="4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35"/>
      <c r="B53" s="35"/>
      <c r="C53" s="50"/>
      <c r="D53" s="35"/>
      <c r="E53" s="35"/>
      <c r="F53" s="35"/>
      <c r="G53" s="35"/>
      <c r="H53" s="35"/>
      <c r="I53" s="47"/>
      <c r="J53" s="35"/>
      <c r="K53" s="35"/>
      <c r="L53" s="35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71"/>
      <c r="C54" s="71"/>
      <c r="D54" s="71"/>
      <c r="E54" s="7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71"/>
      <c r="C55" s="71"/>
      <c r="D55" s="71"/>
      <c r="E55" s="7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12.75">
      <c r="B56" s="1"/>
      <c r="C56" s="1"/>
      <c r="D56" s="1"/>
      <c r="E56" s="1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ht="12.75">
      <c r="B57" s="1"/>
      <c r="C57" s="1"/>
      <c r="D57" s="1"/>
      <c r="E57" s="1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12.75">
      <c r="B58" s="1"/>
      <c r="C58" s="1"/>
      <c r="D58" s="1"/>
      <c r="E58" s="1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ht="12.75">
      <c r="B59" s="1"/>
      <c r="C59" s="1"/>
      <c r="D59" s="1"/>
      <c r="E59" s="1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12.75">
      <c r="B60" s="1"/>
      <c r="C60" s="1"/>
      <c r="D60" s="1"/>
      <c r="E60" s="1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12.75">
      <c r="B61" s="1"/>
      <c r="C61" s="1"/>
      <c r="D61" s="1"/>
      <c r="E61" s="1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12.75">
      <c r="B62" s="1"/>
      <c r="C62" s="1"/>
      <c r="D62" s="1"/>
      <c r="E62" s="1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12.75">
      <c r="B63" s="1"/>
      <c r="C63" s="1"/>
      <c r="D63" s="1"/>
      <c r="E63" s="1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3:22" ht="12.75"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3:22" ht="12.75"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3:22" ht="12.75"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3:22" ht="12.75"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3:22" ht="12.75"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3:22" ht="12.75"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3:22" ht="12.75"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3:22" ht="12.75"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3:22" ht="12.75"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3:22" ht="12.75"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3:22" ht="12.75"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3:22" ht="12.75"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3:22" ht="12.75"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3:22" ht="12.75"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3:22" ht="12.75"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3:22" ht="12.75"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3:22" ht="12.75"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3:22" ht="12.75"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3:22" ht="12.75"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3:22" ht="12.75"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3:22" ht="12.75"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3:22" ht="12.75"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3:22" ht="12.75"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3:22" ht="12.75"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3:22" ht="12.75"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3:22" ht="12.75"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3:22" ht="12.75"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3:22" ht="12.75"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3:22" ht="12.75"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3:22" ht="12.75"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3:22" ht="12.75"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3:22" ht="12.75"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3:22" ht="12.75"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3:22" ht="12.75"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3:22" ht="12.75"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3:22" ht="12.75"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3:22" ht="12.75"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3:22" ht="12.75"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3:22" ht="12.75"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3:22" ht="12.75"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3:22" ht="12.75"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3:22" ht="12.75"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3:22" ht="12.75"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3:22" ht="12.75"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3:22" ht="12.75"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3:22" ht="12.75"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3:22" ht="12.75"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3:22" ht="12.75"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3:22" ht="12.75"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3:22" ht="12.75"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3:22" ht="12.75"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3:22" ht="12.75"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3:22" ht="12.75"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3:22" ht="12.75"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3:22" ht="12.75"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3:22" ht="12.75"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3:22" ht="12.75"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3:22" ht="12.75"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3:22" ht="12.75"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3:22" ht="12.75"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3:22" ht="12.75"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3:22" ht="12.75"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3:22" ht="12.75"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3:22" ht="12.75"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3:22" ht="12.75"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3:22" ht="12.75"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3:22" ht="12.75"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3:22" ht="12.75"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3:22" ht="12.75"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3:22" ht="12.75"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3:22" ht="12.75">
      <c r="M134" s="2"/>
      <c r="N134" s="2"/>
      <c r="O134" s="2"/>
      <c r="P134" s="2"/>
      <c r="Q134" s="2"/>
      <c r="R134" s="2"/>
      <c r="S134" s="2"/>
      <c r="T134" s="2"/>
      <c r="U134" s="2"/>
      <c r="V134" s="2"/>
    </row>
  </sheetData>
  <sheetProtection/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24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0.28125" style="0" customWidth="1"/>
    <col min="2" max="2" width="28.7109375" style="0" customWidth="1"/>
    <col min="3" max="3" width="11.8515625" style="0" customWidth="1"/>
    <col min="4" max="5" width="5.00390625" style="0" customWidth="1"/>
    <col min="6" max="6" width="9.7109375" style="0" customWidth="1"/>
    <col min="7" max="7" width="9.57421875" style="0" customWidth="1"/>
    <col min="8" max="8" width="10.8515625" style="0" customWidth="1"/>
    <col min="9" max="9" width="10.28125" style="0" customWidth="1"/>
    <col min="10" max="10" width="51.00390625" style="0" customWidth="1"/>
  </cols>
  <sheetData>
    <row r="1" spans="1:19" ht="12.75">
      <c r="A1" s="147" t="s">
        <v>74</v>
      </c>
      <c r="B1" s="147"/>
      <c r="C1" s="147"/>
      <c r="D1" s="147"/>
      <c r="E1" s="147"/>
      <c r="F1" s="147" t="s">
        <v>4</v>
      </c>
      <c r="G1" s="147"/>
      <c r="H1" s="147"/>
      <c r="I1" s="147"/>
      <c r="J1" s="149" t="s">
        <v>86</v>
      </c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147"/>
      <c r="B2" s="147"/>
      <c r="C2" s="147"/>
      <c r="D2" s="147"/>
      <c r="E2" s="147"/>
      <c r="F2" s="147"/>
      <c r="G2" s="147"/>
      <c r="H2" s="147"/>
      <c r="I2" s="147"/>
      <c r="J2" s="20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68" t="s">
        <v>9</v>
      </c>
      <c r="B4" s="168"/>
      <c r="C4" s="168"/>
      <c r="D4" s="168"/>
      <c r="E4" s="168"/>
      <c r="F4" s="169"/>
      <c r="G4" s="148" t="s">
        <v>72</v>
      </c>
      <c r="H4" s="148"/>
      <c r="I4" s="148"/>
      <c r="J4" s="15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169"/>
      <c r="B5" s="169"/>
      <c r="C5" s="169"/>
      <c r="D5" s="169"/>
      <c r="E5" s="169"/>
      <c r="F5" s="169"/>
      <c r="G5" s="148"/>
      <c r="H5" s="148"/>
      <c r="I5" s="148"/>
      <c r="J5" s="15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37" t="s">
        <v>0</v>
      </c>
      <c r="B7" s="37" t="s">
        <v>10</v>
      </c>
      <c r="C7" s="38" t="s">
        <v>22</v>
      </c>
      <c r="D7" s="38" t="s">
        <v>1</v>
      </c>
      <c r="E7" s="38" t="s">
        <v>3</v>
      </c>
      <c r="F7" s="38" t="s">
        <v>2</v>
      </c>
      <c r="G7" s="41" t="s">
        <v>11</v>
      </c>
      <c r="H7" s="13" t="s">
        <v>82</v>
      </c>
      <c r="I7" s="39" t="s">
        <v>83</v>
      </c>
      <c r="J7" s="170" t="s">
        <v>13</v>
      </c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26"/>
      <c r="B8" s="26"/>
      <c r="C8" s="27"/>
      <c r="D8" s="27"/>
      <c r="E8" s="27"/>
      <c r="F8" s="27"/>
      <c r="G8" s="28"/>
      <c r="H8" s="28"/>
      <c r="I8" s="28"/>
      <c r="J8" s="28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19" t="s">
        <v>36</v>
      </c>
      <c r="B9" s="67" t="s">
        <v>62</v>
      </c>
      <c r="C9" s="121">
        <v>16121</v>
      </c>
      <c r="D9" s="69">
        <v>10</v>
      </c>
      <c r="E9" s="8"/>
      <c r="F9" s="8">
        <v>30</v>
      </c>
      <c r="G9" s="8">
        <f>D9*120</f>
        <v>1200</v>
      </c>
      <c r="H9" s="43">
        <v>3.307</v>
      </c>
      <c r="I9" s="44">
        <f>D9*H9</f>
        <v>33.07</v>
      </c>
      <c r="J9" s="137" t="s">
        <v>34</v>
      </c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18" t="s">
        <v>37</v>
      </c>
      <c r="B10" s="67" t="s">
        <v>62</v>
      </c>
      <c r="C10" s="121">
        <v>3846</v>
      </c>
      <c r="D10" s="70">
        <v>16</v>
      </c>
      <c r="E10" s="16"/>
      <c r="F10" s="8">
        <v>48</v>
      </c>
      <c r="G10" s="8">
        <f aca="true" t="shared" si="0" ref="G10:G20">D10*120</f>
        <v>1920</v>
      </c>
      <c r="H10" s="43">
        <v>3.307</v>
      </c>
      <c r="I10" s="44">
        <f aca="true" t="shared" si="1" ref="I10:I20">D10*H10</f>
        <v>52.912</v>
      </c>
      <c r="J10" s="137" t="s">
        <v>34</v>
      </c>
      <c r="K10" s="48"/>
      <c r="L10" s="29"/>
      <c r="M10" s="2"/>
      <c r="N10" s="2"/>
      <c r="O10" s="2"/>
      <c r="P10" s="2"/>
      <c r="Q10" s="2"/>
      <c r="R10" s="2"/>
      <c r="S10" s="2"/>
    </row>
    <row r="11" spans="1:19" ht="12.75">
      <c r="A11" s="18" t="s">
        <v>38</v>
      </c>
      <c r="B11" s="67" t="s">
        <v>62</v>
      </c>
      <c r="C11" s="121">
        <v>5155</v>
      </c>
      <c r="D11" s="70">
        <v>20</v>
      </c>
      <c r="E11" s="16"/>
      <c r="F11" s="8">
        <v>60</v>
      </c>
      <c r="G11" s="8">
        <f t="shared" si="0"/>
        <v>2400</v>
      </c>
      <c r="H11" s="43">
        <v>3.307</v>
      </c>
      <c r="I11" s="44">
        <f t="shared" si="1"/>
        <v>66.14</v>
      </c>
      <c r="J11" s="137" t="s">
        <v>34</v>
      </c>
      <c r="K11" s="48"/>
      <c r="L11" s="29"/>
      <c r="M11" s="2"/>
      <c r="N11" s="2"/>
      <c r="O11" s="2"/>
      <c r="P11" s="2"/>
      <c r="Q11" s="2"/>
      <c r="R11" s="2"/>
      <c r="S11" s="2"/>
    </row>
    <row r="12" spans="1:19" ht="12.75">
      <c r="A12" s="18" t="s">
        <v>39</v>
      </c>
      <c r="B12" s="67" t="s">
        <v>62</v>
      </c>
      <c r="C12" s="121">
        <v>16908</v>
      </c>
      <c r="D12" s="70">
        <v>16</v>
      </c>
      <c r="E12" s="16"/>
      <c r="F12" s="8">
        <v>48</v>
      </c>
      <c r="G12" s="8">
        <f t="shared" si="0"/>
        <v>1920</v>
      </c>
      <c r="H12" s="43">
        <v>3.307</v>
      </c>
      <c r="I12" s="44">
        <f t="shared" si="1"/>
        <v>52.912</v>
      </c>
      <c r="J12" s="137" t="s">
        <v>34</v>
      </c>
      <c r="K12" s="48"/>
      <c r="L12" s="29"/>
      <c r="M12" s="2"/>
      <c r="N12" s="2"/>
      <c r="O12" s="2"/>
      <c r="P12" s="2"/>
      <c r="Q12" s="2"/>
      <c r="R12" s="2"/>
      <c r="S12" s="2"/>
    </row>
    <row r="13" spans="1:19" ht="12.75">
      <c r="A13" s="18" t="s">
        <v>40</v>
      </c>
      <c r="B13" s="67" t="s">
        <v>62</v>
      </c>
      <c r="C13" s="121">
        <v>997</v>
      </c>
      <c r="D13" s="70">
        <v>7</v>
      </c>
      <c r="E13" s="16"/>
      <c r="F13" s="8">
        <v>21</v>
      </c>
      <c r="G13" s="8">
        <f t="shared" si="0"/>
        <v>840</v>
      </c>
      <c r="H13" s="43">
        <v>3.307</v>
      </c>
      <c r="I13" s="44">
        <f t="shared" si="1"/>
        <v>23.149</v>
      </c>
      <c r="J13" s="137" t="s">
        <v>34</v>
      </c>
      <c r="K13" s="48"/>
      <c r="L13" s="29"/>
      <c r="M13" s="2"/>
      <c r="N13" s="2"/>
      <c r="O13" s="2"/>
      <c r="P13" s="2"/>
      <c r="Q13" s="2"/>
      <c r="R13" s="2"/>
      <c r="S13" s="2"/>
    </row>
    <row r="14" spans="1:19" ht="12.75">
      <c r="A14" s="18" t="s">
        <v>41</v>
      </c>
      <c r="B14" s="67" t="s">
        <v>62</v>
      </c>
      <c r="C14" s="121">
        <v>14198</v>
      </c>
      <c r="D14" s="70">
        <v>9</v>
      </c>
      <c r="E14" s="16"/>
      <c r="F14" s="8">
        <v>27</v>
      </c>
      <c r="G14" s="8">
        <f t="shared" si="0"/>
        <v>1080</v>
      </c>
      <c r="H14" s="43">
        <v>3.307</v>
      </c>
      <c r="I14" s="44">
        <f t="shared" si="1"/>
        <v>29.762999999999998</v>
      </c>
      <c r="J14" s="137" t="s">
        <v>34</v>
      </c>
      <c r="K14" s="48"/>
      <c r="L14" s="29"/>
      <c r="M14" s="2"/>
      <c r="N14" s="2"/>
      <c r="O14" s="2"/>
      <c r="P14" s="2"/>
      <c r="Q14" s="2"/>
      <c r="R14" s="2"/>
      <c r="S14" s="2"/>
    </row>
    <row r="15" spans="1:19" ht="12.75">
      <c r="A15" s="18" t="s">
        <v>42</v>
      </c>
      <c r="B15" s="67" t="s">
        <v>62</v>
      </c>
      <c r="C15" s="121">
        <v>456</v>
      </c>
      <c r="D15" s="70">
        <v>5</v>
      </c>
      <c r="E15" s="16"/>
      <c r="F15" s="8">
        <v>15</v>
      </c>
      <c r="G15" s="8">
        <f t="shared" si="0"/>
        <v>600</v>
      </c>
      <c r="H15" s="43">
        <v>3.307</v>
      </c>
      <c r="I15" s="44">
        <f t="shared" si="1"/>
        <v>16.535</v>
      </c>
      <c r="J15" s="137" t="s">
        <v>34</v>
      </c>
      <c r="K15" s="48"/>
      <c r="L15" s="29"/>
      <c r="M15" s="2"/>
      <c r="N15" s="2"/>
      <c r="O15" s="2"/>
      <c r="P15" s="2"/>
      <c r="Q15" s="2"/>
      <c r="R15" s="2"/>
      <c r="S15" s="2"/>
    </row>
    <row r="16" spans="1:19" ht="12.75">
      <c r="A16" s="18" t="s">
        <v>43</v>
      </c>
      <c r="B16" s="67" t="s">
        <v>62</v>
      </c>
      <c r="C16" s="121">
        <v>3786</v>
      </c>
      <c r="D16" s="70">
        <v>7</v>
      </c>
      <c r="E16" s="16"/>
      <c r="F16" s="8">
        <f>D16*3+E16*2</f>
        <v>21</v>
      </c>
      <c r="G16" s="8">
        <f t="shared" si="0"/>
        <v>840</v>
      </c>
      <c r="H16" s="43">
        <v>3.307</v>
      </c>
      <c r="I16" s="44">
        <f t="shared" si="1"/>
        <v>23.149</v>
      </c>
      <c r="J16" s="137" t="s">
        <v>34</v>
      </c>
      <c r="K16" s="48"/>
      <c r="L16" s="29"/>
      <c r="M16" s="2"/>
      <c r="N16" s="2"/>
      <c r="O16" s="2"/>
      <c r="P16" s="2"/>
      <c r="Q16" s="2"/>
      <c r="R16" s="2"/>
      <c r="S16" s="2"/>
    </row>
    <row r="17" spans="1:19" ht="12.75">
      <c r="A17" s="19" t="s">
        <v>58</v>
      </c>
      <c r="B17" s="67" t="s">
        <v>63</v>
      </c>
      <c r="C17" s="121">
        <v>2814</v>
      </c>
      <c r="D17" s="70"/>
      <c r="E17" s="16"/>
      <c r="F17" s="8"/>
      <c r="G17" s="8">
        <f t="shared" si="0"/>
        <v>0</v>
      </c>
      <c r="H17" s="43"/>
      <c r="I17" s="44">
        <f t="shared" si="1"/>
        <v>0</v>
      </c>
      <c r="J17" s="137" t="s">
        <v>34</v>
      </c>
      <c r="K17" s="48"/>
      <c r="L17" s="29"/>
      <c r="M17" s="2"/>
      <c r="N17" s="2"/>
      <c r="O17" s="2"/>
      <c r="P17" s="2"/>
      <c r="Q17" s="2"/>
      <c r="R17" s="2"/>
      <c r="S17" s="2"/>
    </row>
    <row r="18" spans="1:19" ht="12.75">
      <c r="A18" s="66" t="s">
        <v>46</v>
      </c>
      <c r="B18" s="68" t="s">
        <v>64</v>
      </c>
      <c r="C18" s="121">
        <v>13277</v>
      </c>
      <c r="D18" s="70"/>
      <c r="E18" s="16"/>
      <c r="F18" s="8"/>
      <c r="G18" s="8">
        <f t="shared" si="0"/>
        <v>0</v>
      </c>
      <c r="H18" s="43"/>
      <c r="I18" s="44">
        <f t="shared" si="1"/>
        <v>0</v>
      </c>
      <c r="J18" s="137" t="s">
        <v>34</v>
      </c>
      <c r="K18" s="48"/>
      <c r="L18" s="29"/>
      <c r="M18" s="2"/>
      <c r="N18" s="2"/>
      <c r="O18" s="2"/>
      <c r="P18" s="2"/>
      <c r="Q18" s="2"/>
      <c r="R18" s="2"/>
      <c r="S18" s="2"/>
    </row>
    <row r="19" spans="1:19" ht="12.75">
      <c r="A19" s="18" t="s">
        <v>59</v>
      </c>
      <c r="B19" s="68" t="s">
        <v>64</v>
      </c>
      <c r="C19" s="156">
        <v>4313</v>
      </c>
      <c r="D19" s="70"/>
      <c r="E19" s="16"/>
      <c r="F19" s="16"/>
      <c r="G19" s="16">
        <f t="shared" si="0"/>
        <v>0</v>
      </c>
      <c r="H19" s="104"/>
      <c r="I19" s="105">
        <f t="shared" si="1"/>
        <v>0</v>
      </c>
      <c r="J19" s="138" t="s">
        <v>34</v>
      </c>
      <c r="K19" s="48"/>
      <c r="L19" s="29"/>
      <c r="M19" s="2"/>
      <c r="N19" s="2"/>
      <c r="O19" s="2"/>
      <c r="P19" s="2"/>
      <c r="Q19" s="2"/>
      <c r="R19" s="2"/>
      <c r="S19" s="2"/>
    </row>
    <row r="20" spans="1:19" ht="13.5" thickBot="1">
      <c r="A20" s="80" t="s">
        <v>60</v>
      </c>
      <c r="B20" s="81" t="s">
        <v>64</v>
      </c>
      <c r="C20" s="122">
        <v>1504</v>
      </c>
      <c r="D20" s="81"/>
      <c r="E20" s="81"/>
      <c r="F20" s="81"/>
      <c r="G20" s="81">
        <f t="shared" si="0"/>
        <v>0</v>
      </c>
      <c r="H20" s="109"/>
      <c r="I20" s="110">
        <f t="shared" si="1"/>
        <v>0</v>
      </c>
      <c r="J20" s="139" t="s">
        <v>34</v>
      </c>
      <c r="K20" s="48"/>
      <c r="L20" s="29"/>
      <c r="M20" s="2"/>
      <c r="N20" s="2"/>
      <c r="O20" s="2"/>
      <c r="P20" s="2"/>
      <c r="Q20" s="2"/>
      <c r="R20" s="2"/>
      <c r="S20" s="2"/>
    </row>
    <row r="21" spans="1:19" ht="13.5" thickTop="1">
      <c r="A21" s="5"/>
      <c r="B21" s="77" t="s">
        <v>61</v>
      </c>
      <c r="C21" s="123">
        <f>SUM(C9:C20)</f>
        <v>83375</v>
      </c>
      <c r="D21" s="77">
        <f>SUM(D9:D20)</f>
        <v>90</v>
      </c>
      <c r="E21" s="6"/>
      <c r="F21" s="77">
        <f>SUM(F9:F20)</f>
        <v>270</v>
      </c>
      <c r="G21" s="6">
        <f>SUM(G9:G20)</f>
        <v>10800</v>
      </c>
      <c r="H21" s="106"/>
      <c r="I21" s="107">
        <f>SUM(I9:I20)</f>
        <v>297.63000000000005</v>
      </c>
      <c r="J21" s="140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30"/>
      <c r="B22" s="35"/>
      <c r="C22" s="32"/>
      <c r="D22" s="35"/>
      <c r="E22" s="35"/>
      <c r="F22" s="35"/>
      <c r="G22" s="35"/>
      <c r="H22" s="55"/>
      <c r="I22" s="56"/>
      <c r="J22" s="141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30"/>
      <c r="B23" s="31" t="s">
        <v>65</v>
      </c>
      <c r="C23" s="32"/>
      <c r="D23" s="35"/>
      <c r="E23" s="35"/>
      <c r="F23" s="35"/>
      <c r="G23" s="35"/>
      <c r="H23" s="55"/>
      <c r="I23" s="56"/>
      <c r="J23" s="141"/>
      <c r="K23" s="2"/>
      <c r="L23" s="2"/>
      <c r="M23" s="2"/>
      <c r="N23" s="2"/>
      <c r="O23" s="2"/>
      <c r="P23" s="2"/>
      <c r="Q23" s="2"/>
      <c r="R23" s="2"/>
      <c r="S23" s="2"/>
    </row>
    <row r="24" spans="1:19" ht="13.5" thickBot="1">
      <c r="A24" s="84" t="s">
        <v>44</v>
      </c>
      <c r="B24" s="81" t="s">
        <v>66</v>
      </c>
      <c r="C24" s="122">
        <v>9097</v>
      </c>
      <c r="D24" s="81">
        <v>1</v>
      </c>
      <c r="E24" s="81"/>
      <c r="F24" s="81">
        <f>D24*3+E24*2</f>
        <v>3</v>
      </c>
      <c r="G24" s="81">
        <f>D24*120</f>
        <v>120</v>
      </c>
      <c r="H24" s="109">
        <f>H16</f>
        <v>3.307</v>
      </c>
      <c r="I24" s="110">
        <f>D24*H24</f>
        <v>3.307</v>
      </c>
      <c r="J24" s="139" t="s">
        <v>34</v>
      </c>
      <c r="K24" s="2"/>
      <c r="L24" s="2"/>
      <c r="M24" s="2"/>
      <c r="N24" s="2"/>
      <c r="O24" s="2"/>
      <c r="P24" s="2"/>
      <c r="Q24" s="2"/>
      <c r="R24" s="2"/>
      <c r="S24" s="2"/>
    </row>
    <row r="25" spans="1:19" ht="13.5" thickTop="1">
      <c r="A25" s="5"/>
      <c r="B25" s="77" t="s">
        <v>67</v>
      </c>
      <c r="C25" s="171">
        <f>SUM(C24)</f>
        <v>9097</v>
      </c>
      <c r="D25" s="77">
        <f>SUM(D24)</f>
        <v>1</v>
      </c>
      <c r="E25" s="77"/>
      <c r="F25" s="77">
        <f>SUM(F24)</f>
        <v>3</v>
      </c>
      <c r="G25" s="77">
        <f>SUM(G24)</f>
        <v>120</v>
      </c>
      <c r="H25" s="111"/>
      <c r="I25" s="107">
        <f>SUM(I24)</f>
        <v>3.307</v>
      </c>
      <c r="J25" s="99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30"/>
      <c r="B26" s="31"/>
      <c r="C26" s="32"/>
      <c r="D26" s="31"/>
      <c r="E26" s="31"/>
      <c r="F26" s="31"/>
      <c r="G26" s="31"/>
      <c r="H26" s="75"/>
      <c r="I26" s="45"/>
      <c r="J26" s="54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30"/>
      <c r="B27" s="31" t="s">
        <v>68</v>
      </c>
      <c r="C27" s="32"/>
      <c r="D27" s="31"/>
      <c r="E27" s="31"/>
      <c r="F27" s="31"/>
      <c r="G27" s="35"/>
      <c r="H27" s="55"/>
      <c r="I27" s="45"/>
      <c r="J27" s="141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19" t="s">
        <v>45</v>
      </c>
      <c r="B28" s="8" t="s">
        <v>70</v>
      </c>
      <c r="C28" s="121">
        <v>4733</v>
      </c>
      <c r="D28" s="8">
        <v>1</v>
      </c>
      <c r="E28" s="8"/>
      <c r="F28" s="8">
        <f>D28*3+E28*2</f>
        <v>3</v>
      </c>
      <c r="G28" s="8">
        <f>D28*120</f>
        <v>120</v>
      </c>
      <c r="H28" s="43">
        <f>H16</f>
        <v>3.307</v>
      </c>
      <c r="I28" s="44">
        <f>D28*H28</f>
        <v>3.307</v>
      </c>
      <c r="J28" s="137" t="s">
        <v>34</v>
      </c>
      <c r="K28" s="2"/>
      <c r="L28" s="2"/>
      <c r="M28" s="2"/>
      <c r="N28" s="2"/>
      <c r="O28" s="2"/>
      <c r="P28" s="2"/>
      <c r="Q28" s="2"/>
      <c r="R28" s="2"/>
      <c r="S28" s="2"/>
    </row>
    <row r="29" spans="1:19" ht="13.5" thickBot="1">
      <c r="A29" s="115" t="s">
        <v>77</v>
      </c>
      <c r="B29" s="116" t="s">
        <v>70</v>
      </c>
      <c r="C29" s="125">
        <v>1991</v>
      </c>
      <c r="D29" s="116">
        <v>1</v>
      </c>
      <c r="E29" s="116"/>
      <c r="F29" s="116">
        <f>D29*3+E29*2</f>
        <v>3</v>
      </c>
      <c r="G29" s="116">
        <f>D29*120</f>
        <v>120</v>
      </c>
      <c r="H29" s="109">
        <v>3.307</v>
      </c>
      <c r="I29" s="110">
        <f>D29*H29</f>
        <v>3.307</v>
      </c>
      <c r="J29" s="142" t="s">
        <v>34</v>
      </c>
      <c r="K29" s="2"/>
      <c r="L29" s="2"/>
      <c r="M29" s="2"/>
      <c r="N29" s="2"/>
      <c r="O29" s="2"/>
      <c r="P29" s="2"/>
      <c r="Q29" s="2"/>
      <c r="R29" s="2"/>
      <c r="S29" s="2"/>
    </row>
    <row r="30" spans="1:19" ht="13.5" thickTop="1">
      <c r="A30" s="5"/>
      <c r="B30" s="77" t="s">
        <v>71</v>
      </c>
      <c r="C30" s="7">
        <f>SUM(C28:C29)</f>
        <v>6724</v>
      </c>
      <c r="D30" s="77">
        <f>SUM(D28:D29)</f>
        <v>2</v>
      </c>
      <c r="E30" s="77"/>
      <c r="F30" s="77">
        <f>SUM(F28:F29)</f>
        <v>6</v>
      </c>
      <c r="G30" s="6">
        <f>SUM(G28:G29)</f>
        <v>240</v>
      </c>
      <c r="H30" s="106"/>
      <c r="I30" s="107">
        <f>SUM(I28:I29)</f>
        <v>6.614</v>
      </c>
      <c r="J30" s="108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0"/>
      <c r="B31" s="35"/>
      <c r="C31" s="32"/>
      <c r="D31" s="31"/>
      <c r="E31" s="31"/>
      <c r="F31" s="31"/>
      <c r="G31" s="35"/>
      <c r="H31" s="33"/>
      <c r="I31" s="45"/>
      <c r="J31" s="33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19" t="s">
        <v>53</v>
      </c>
      <c r="B32" s="8"/>
      <c r="C32" s="144">
        <f>C21+C25+C30</f>
        <v>99196</v>
      </c>
      <c r="D32" s="145">
        <f aca="true" t="shared" si="2" ref="D32:I32">D21+D25+D30</f>
        <v>93</v>
      </c>
      <c r="E32" s="145"/>
      <c r="F32" s="145">
        <f t="shared" si="2"/>
        <v>279</v>
      </c>
      <c r="G32" s="145">
        <f t="shared" si="2"/>
        <v>11160</v>
      </c>
      <c r="H32" s="146">
        <f>H9</f>
        <v>3.307</v>
      </c>
      <c r="I32" s="172">
        <f t="shared" si="2"/>
        <v>307.55100000000004</v>
      </c>
      <c r="J32" s="145"/>
      <c r="K32" s="36"/>
      <c r="L32" s="64"/>
      <c r="M32" s="2"/>
      <c r="N32" s="2"/>
      <c r="O32" s="2"/>
      <c r="P32" s="2"/>
      <c r="Q32" s="2"/>
      <c r="R32" s="2"/>
      <c r="S32" s="2"/>
    </row>
    <row r="33" spans="1:19" ht="12.75">
      <c r="A33" s="30"/>
      <c r="B33" s="35"/>
      <c r="C33" s="32"/>
      <c r="D33" s="35"/>
      <c r="E33" s="35"/>
      <c r="F33" s="35"/>
      <c r="G33" s="35"/>
      <c r="H33" s="55"/>
      <c r="I33" s="56"/>
      <c r="J33" s="47"/>
      <c r="K33" s="2"/>
      <c r="L33" s="2"/>
      <c r="M33" s="2"/>
      <c r="N33" s="2"/>
      <c r="O33" s="2"/>
      <c r="P33" s="2"/>
      <c r="Q33" s="2"/>
      <c r="R33" s="2"/>
      <c r="S33" s="2"/>
    </row>
    <row r="34" spans="1:19" ht="15.75">
      <c r="A34" s="30"/>
      <c r="B34" s="35"/>
      <c r="C34" s="73"/>
      <c r="D34" s="35"/>
      <c r="E34" s="35"/>
      <c r="F34" s="35"/>
      <c r="G34" s="35"/>
      <c r="H34" s="55"/>
      <c r="I34" s="56"/>
      <c r="J34" s="57"/>
      <c r="K34" s="2"/>
      <c r="L34" s="2"/>
      <c r="M34" s="2"/>
      <c r="N34" s="2"/>
      <c r="O34" s="2"/>
      <c r="P34" s="2"/>
      <c r="Q34" s="2"/>
      <c r="R34" s="2"/>
      <c r="S34" s="2"/>
    </row>
    <row r="35" spans="1:19" ht="15.75">
      <c r="A35" s="30"/>
      <c r="B35" s="35"/>
      <c r="C35" s="73"/>
      <c r="D35" s="35"/>
      <c r="E35" s="35"/>
      <c r="F35" s="35"/>
      <c r="G35" s="35"/>
      <c r="H35" s="55"/>
      <c r="I35" s="56"/>
      <c r="J35" s="57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30"/>
      <c r="B36" s="35"/>
      <c r="C36" s="32"/>
      <c r="D36" s="35"/>
      <c r="E36" s="35"/>
      <c r="F36" s="35"/>
      <c r="G36" s="35"/>
      <c r="H36" s="55"/>
      <c r="I36" s="56"/>
      <c r="J36" s="57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30"/>
      <c r="B37" s="35"/>
      <c r="C37" s="32"/>
      <c r="D37" s="35"/>
      <c r="E37" s="35"/>
      <c r="F37" s="35"/>
      <c r="G37" s="35"/>
      <c r="H37" s="55"/>
      <c r="I37" s="56"/>
      <c r="J37" s="57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30"/>
      <c r="B38" s="35"/>
      <c r="C38" s="32"/>
      <c r="D38" s="35"/>
      <c r="E38" s="35"/>
      <c r="F38" s="35"/>
      <c r="G38" s="35"/>
      <c r="H38" s="55"/>
      <c r="I38" s="56"/>
      <c r="J38" s="57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30"/>
      <c r="B39" s="35"/>
      <c r="C39" s="32"/>
      <c r="D39" s="35"/>
      <c r="E39" s="35"/>
      <c r="F39" s="35"/>
      <c r="G39" s="35"/>
      <c r="H39" s="55"/>
      <c r="I39" s="56"/>
      <c r="J39" s="57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30"/>
      <c r="B40" s="31"/>
      <c r="C40" s="32"/>
      <c r="D40" s="31"/>
      <c r="E40" s="31"/>
      <c r="F40" s="31"/>
      <c r="G40" s="31"/>
      <c r="H40" s="33"/>
      <c r="I40" s="45"/>
      <c r="J40" s="33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30"/>
      <c r="B41" s="31"/>
      <c r="C41" s="32"/>
      <c r="D41" s="31"/>
      <c r="E41" s="31"/>
      <c r="F41" s="31"/>
      <c r="G41" s="31"/>
      <c r="H41" s="33"/>
      <c r="I41" s="45"/>
      <c r="J41" s="33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30"/>
      <c r="B42" s="35"/>
      <c r="C42" s="32"/>
      <c r="D42" s="35"/>
      <c r="E42" s="35"/>
      <c r="F42" s="35"/>
      <c r="G42" s="35"/>
      <c r="H42" s="55"/>
      <c r="I42" s="56"/>
      <c r="J42" s="47"/>
      <c r="K42" s="2"/>
      <c r="L42" s="2"/>
      <c r="M42" s="2"/>
      <c r="N42" s="2"/>
      <c r="O42" s="2"/>
      <c r="P42" s="2"/>
      <c r="Q42" s="2"/>
      <c r="R42" s="2"/>
      <c r="S42" s="2"/>
    </row>
    <row r="43" spans="1:43" s="3" customFormat="1" ht="13.5" thickBot="1">
      <c r="A43" s="30"/>
      <c r="B43" s="35"/>
      <c r="C43" s="32"/>
      <c r="D43" s="35"/>
      <c r="E43" s="35"/>
      <c r="F43" s="35"/>
      <c r="G43" s="35"/>
      <c r="H43" s="55"/>
      <c r="I43" s="56"/>
      <c r="J43" s="4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10" s="2" customFormat="1" ht="12.75">
      <c r="A44" s="30"/>
      <c r="B44" s="35"/>
      <c r="C44" s="32"/>
      <c r="D44" s="35"/>
      <c r="E44" s="35"/>
      <c r="F44" s="35"/>
      <c r="G44" s="35"/>
      <c r="H44" s="55"/>
      <c r="I44" s="56"/>
      <c r="J44" s="57"/>
    </row>
    <row r="45" spans="1:10" s="2" customFormat="1" ht="12.75">
      <c r="A45" s="30"/>
      <c r="B45" s="35"/>
      <c r="C45" s="32"/>
      <c r="D45" s="35"/>
      <c r="E45" s="35"/>
      <c r="F45" s="35"/>
      <c r="G45" s="35"/>
      <c r="H45" s="55"/>
      <c r="I45" s="56"/>
      <c r="J45" s="57"/>
    </row>
    <row r="46" spans="1:10" s="2" customFormat="1" ht="12.75">
      <c r="A46" s="30"/>
      <c r="B46" s="35"/>
      <c r="C46" s="32"/>
      <c r="D46" s="35"/>
      <c r="E46" s="35"/>
      <c r="F46" s="35"/>
      <c r="G46" s="35"/>
      <c r="H46" s="55"/>
      <c r="I46" s="56"/>
      <c r="J46" s="57"/>
    </row>
    <row r="47" spans="1:10" s="2" customFormat="1" ht="12.75">
      <c r="A47" s="30"/>
      <c r="B47" s="35"/>
      <c r="C47" s="32"/>
      <c r="D47" s="35"/>
      <c r="E47" s="35"/>
      <c r="F47" s="35"/>
      <c r="G47" s="35"/>
      <c r="H47" s="55"/>
      <c r="I47" s="56"/>
      <c r="J47" s="57"/>
    </row>
    <row r="48" spans="1:10" s="2" customFormat="1" ht="12.75">
      <c r="A48" s="30"/>
      <c r="B48" s="35"/>
      <c r="C48" s="32"/>
      <c r="D48" s="35"/>
      <c r="E48" s="35"/>
      <c r="F48" s="35"/>
      <c r="G48" s="35"/>
      <c r="H48" s="58"/>
      <c r="I48" s="56"/>
      <c r="J48" s="57"/>
    </row>
    <row r="49" spans="1:10" s="2" customFormat="1" ht="12.75">
      <c r="A49" s="30"/>
      <c r="B49" s="31"/>
      <c r="C49" s="32"/>
      <c r="D49" s="31"/>
      <c r="E49" s="31"/>
      <c r="F49" s="31"/>
      <c r="G49" s="31"/>
      <c r="H49" s="33"/>
      <c r="I49" s="45"/>
      <c r="J49" s="33"/>
    </row>
    <row r="50" spans="1:10" s="2" customFormat="1" ht="12.75">
      <c r="A50" s="30"/>
      <c r="B50" s="31"/>
      <c r="C50" s="32"/>
      <c r="D50" s="31"/>
      <c r="E50" s="31"/>
      <c r="F50" s="31"/>
      <c r="G50" s="31"/>
      <c r="H50" s="33"/>
      <c r="I50" s="45"/>
      <c r="J50" s="33"/>
    </row>
    <row r="51" spans="1:10" s="2" customFormat="1" ht="12.75">
      <c r="A51" s="30"/>
      <c r="B51" s="35"/>
      <c r="C51" s="36"/>
      <c r="D51" s="31"/>
      <c r="E51" s="31"/>
      <c r="F51" s="31"/>
      <c r="G51" s="35"/>
      <c r="H51" s="55"/>
      <c r="I51" s="45"/>
      <c r="J51" s="57"/>
    </row>
    <row r="52" spans="1:10" s="2" customFormat="1" ht="12.75">
      <c r="A52" s="30"/>
      <c r="B52" s="35"/>
      <c r="C52" s="36"/>
      <c r="D52" s="31"/>
      <c r="E52" s="31"/>
      <c r="F52" s="31"/>
      <c r="G52" s="35"/>
      <c r="H52" s="33"/>
      <c r="I52" s="45"/>
      <c r="J52" s="33"/>
    </row>
    <row r="53" spans="1:19" ht="12.75">
      <c r="A53" s="31"/>
      <c r="B53" s="49"/>
      <c r="C53" s="50"/>
      <c r="D53" s="31"/>
      <c r="E53" s="35"/>
      <c r="F53" s="35"/>
      <c r="G53" s="35"/>
      <c r="H53" s="31"/>
      <c r="I53" s="45"/>
      <c r="J53" s="33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0"/>
      <c r="B54" s="20"/>
      <c r="C54" s="21"/>
      <c r="D54" s="20"/>
      <c r="E54" s="20"/>
      <c r="F54" s="20"/>
      <c r="G54" s="20"/>
      <c r="H54" s="20"/>
      <c r="I54" s="22"/>
      <c r="J54" s="20"/>
      <c r="K54" s="2"/>
      <c r="L54" s="2"/>
      <c r="M54" s="2"/>
      <c r="N54" s="2"/>
      <c r="O54" s="2"/>
      <c r="P54" s="2"/>
      <c r="Q54" s="2"/>
      <c r="R54" s="2"/>
      <c r="S54" s="2"/>
    </row>
    <row r="55" spans="11:19" ht="12.75">
      <c r="K55" s="2"/>
      <c r="L55" s="2"/>
      <c r="M55" s="2"/>
      <c r="N55" s="2"/>
      <c r="O55" s="2"/>
      <c r="P55" s="2"/>
      <c r="Q55" s="2"/>
      <c r="R55" s="2"/>
      <c r="S55" s="2"/>
    </row>
    <row r="56" spans="11:19" ht="12.75">
      <c r="K56" s="2"/>
      <c r="L56" s="2"/>
      <c r="M56" s="2"/>
      <c r="N56" s="2"/>
      <c r="O56" s="2"/>
      <c r="P56" s="2"/>
      <c r="Q56" s="2"/>
      <c r="R56" s="2"/>
      <c r="S56" s="2"/>
    </row>
    <row r="57" spans="11:19" ht="12.75">
      <c r="K57" s="2"/>
      <c r="L57" s="2"/>
      <c r="M57" s="2"/>
      <c r="N57" s="2"/>
      <c r="O57" s="2"/>
      <c r="P57" s="2"/>
      <c r="Q57" s="2"/>
      <c r="R57" s="2"/>
      <c r="S57" s="2"/>
    </row>
    <row r="58" spans="11:19" ht="12.75">
      <c r="K58" s="2"/>
      <c r="L58" s="2"/>
      <c r="M58" s="2"/>
      <c r="N58" s="2"/>
      <c r="O58" s="2"/>
      <c r="P58" s="2"/>
      <c r="Q58" s="2"/>
      <c r="R58" s="2"/>
      <c r="S58" s="2"/>
    </row>
    <row r="59" spans="11:19" ht="12.75">
      <c r="K59" s="2"/>
      <c r="L59" s="2"/>
      <c r="M59" s="2"/>
      <c r="N59" s="2"/>
      <c r="O59" s="2"/>
      <c r="P59" s="2"/>
      <c r="Q59" s="2"/>
      <c r="R59" s="2"/>
      <c r="S59" s="2"/>
    </row>
    <row r="60" spans="11:19" ht="12.75">
      <c r="K60" s="2"/>
      <c r="L60" s="2"/>
      <c r="M60" s="2"/>
      <c r="N60" s="2"/>
      <c r="O60" s="2"/>
      <c r="P60" s="2"/>
      <c r="Q60" s="2"/>
      <c r="R60" s="2"/>
      <c r="S60" s="2"/>
    </row>
    <row r="61" spans="11:19" ht="12.75">
      <c r="K61" s="2"/>
      <c r="L61" s="2"/>
      <c r="M61" s="2"/>
      <c r="N61" s="2"/>
      <c r="O61" s="2"/>
      <c r="P61" s="2"/>
      <c r="Q61" s="2"/>
      <c r="R61" s="2"/>
      <c r="S61" s="2"/>
    </row>
    <row r="62" spans="11:19" ht="12.75">
      <c r="K62" s="2"/>
      <c r="L62" s="2"/>
      <c r="M62" s="2"/>
      <c r="N62" s="2"/>
      <c r="O62" s="2"/>
      <c r="P62" s="2"/>
      <c r="Q62" s="2"/>
      <c r="R62" s="2"/>
      <c r="S62" s="2"/>
    </row>
    <row r="63" spans="11:19" ht="12.75">
      <c r="K63" s="2"/>
      <c r="L63" s="2"/>
      <c r="M63" s="2"/>
      <c r="N63" s="2"/>
      <c r="O63" s="2"/>
      <c r="P63" s="2"/>
      <c r="Q63" s="2"/>
      <c r="R63" s="2"/>
      <c r="S63" s="2"/>
    </row>
    <row r="64" spans="11:19" ht="12.75">
      <c r="K64" s="2"/>
      <c r="L64" s="2"/>
      <c r="M64" s="2"/>
      <c r="N64" s="2"/>
      <c r="O64" s="2"/>
      <c r="P64" s="2"/>
      <c r="Q64" s="2"/>
      <c r="R64" s="2"/>
      <c r="S64" s="2"/>
    </row>
    <row r="65" spans="11:19" ht="12.75">
      <c r="K65" s="2"/>
      <c r="L65" s="2"/>
      <c r="M65" s="2"/>
      <c r="N65" s="2"/>
      <c r="O65" s="2"/>
      <c r="P65" s="2"/>
      <c r="Q65" s="2"/>
      <c r="R65" s="2"/>
      <c r="S65" s="2"/>
    </row>
    <row r="66" spans="11:19" ht="12.75">
      <c r="K66" s="2"/>
      <c r="L66" s="2"/>
      <c r="M66" s="2"/>
      <c r="N66" s="2"/>
      <c r="O66" s="2"/>
      <c r="P66" s="2"/>
      <c r="Q66" s="2"/>
      <c r="R66" s="2"/>
      <c r="S66" s="2"/>
    </row>
    <row r="67" spans="11:19" ht="12.75">
      <c r="K67" s="2"/>
      <c r="L67" s="2"/>
      <c r="M67" s="2"/>
      <c r="N67" s="2"/>
      <c r="O67" s="2"/>
      <c r="P67" s="2"/>
      <c r="Q67" s="2"/>
      <c r="R67" s="2"/>
      <c r="S67" s="2"/>
    </row>
    <row r="68" spans="11:19" ht="12.75">
      <c r="K68" s="2"/>
      <c r="L68" s="2"/>
      <c r="M68" s="2"/>
      <c r="N68" s="2"/>
      <c r="O68" s="2"/>
      <c r="P68" s="2"/>
      <c r="Q68" s="2"/>
      <c r="R68" s="2"/>
      <c r="S68" s="2"/>
    </row>
    <row r="69" spans="11:19" ht="12.75">
      <c r="K69" s="2"/>
      <c r="L69" s="2"/>
      <c r="M69" s="2"/>
      <c r="N69" s="2"/>
      <c r="O69" s="2"/>
      <c r="P69" s="2"/>
      <c r="Q69" s="2"/>
      <c r="R69" s="2"/>
      <c r="S69" s="2"/>
    </row>
    <row r="70" spans="11:19" ht="12.75">
      <c r="K70" s="2"/>
      <c r="L70" s="2"/>
      <c r="M70" s="2"/>
      <c r="N70" s="2"/>
      <c r="O70" s="2"/>
      <c r="P70" s="2"/>
      <c r="Q70" s="2"/>
      <c r="R70" s="2"/>
      <c r="S70" s="2"/>
    </row>
    <row r="71" spans="11:19" ht="12.75">
      <c r="K71" s="2"/>
      <c r="L71" s="2"/>
      <c r="M71" s="2"/>
      <c r="N71" s="2"/>
      <c r="O71" s="2"/>
      <c r="P71" s="2"/>
      <c r="Q71" s="2"/>
      <c r="R71" s="2"/>
      <c r="S71" s="2"/>
    </row>
    <row r="72" spans="11:19" ht="12.75">
      <c r="K72" s="2"/>
      <c r="L72" s="2"/>
      <c r="M72" s="2"/>
      <c r="N72" s="2"/>
      <c r="O72" s="2"/>
      <c r="P72" s="2"/>
      <c r="Q72" s="2"/>
      <c r="R72" s="2"/>
      <c r="S72" s="2"/>
    </row>
    <row r="73" spans="11:19" ht="12.75">
      <c r="K73" s="2"/>
      <c r="L73" s="2"/>
      <c r="M73" s="2"/>
      <c r="N73" s="2"/>
      <c r="O73" s="2"/>
      <c r="P73" s="2"/>
      <c r="Q73" s="2"/>
      <c r="R73" s="2"/>
      <c r="S73" s="2"/>
    </row>
    <row r="74" spans="11:19" ht="12.75">
      <c r="K74" s="2"/>
      <c r="L74" s="2"/>
      <c r="M74" s="2"/>
      <c r="N74" s="2"/>
      <c r="O74" s="2"/>
      <c r="P74" s="2"/>
      <c r="Q74" s="2"/>
      <c r="R74" s="2"/>
      <c r="S74" s="2"/>
    </row>
    <row r="75" spans="11:19" ht="12.75">
      <c r="K75" s="2"/>
      <c r="L75" s="2"/>
      <c r="M75" s="2"/>
      <c r="N75" s="2"/>
      <c r="O75" s="2"/>
      <c r="P75" s="2"/>
      <c r="Q75" s="2"/>
      <c r="R75" s="2"/>
      <c r="S75" s="2"/>
    </row>
    <row r="76" spans="11:19" ht="12.75">
      <c r="K76" s="2"/>
      <c r="L76" s="2"/>
      <c r="M76" s="2"/>
      <c r="N76" s="2"/>
      <c r="O76" s="2"/>
      <c r="P76" s="2"/>
      <c r="Q76" s="2"/>
      <c r="R76" s="2"/>
      <c r="S76" s="2"/>
    </row>
    <row r="77" spans="11:19" ht="12.75">
      <c r="K77" s="2"/>
      <c r="L77" s="2"/>
      <c r="M77" s="2"/>
      <c r="N77" s="2"/>
      <c r="O77" s="2"/>
      <c r="P77" s="2"/>
      <c r="Q77" s="2"/>
      <c r="R77" s="2"/>
      <c r="S77" s="2"/>
    </row>
    <row r="78" spans="11:19" ht="12.75">
      <c r="K78" s="2"/>
      <c r="L78" s="2"/>
      <c r="M78" s="2"/>
      <c r="N78" s="2"/>
      <c r="O78" s="2"/>
      <c r="P78" s="2"/>
      <c r="Q78" s="2"/>
      <c r="R78" s="2"/>
      <c r="S78" s="2"/>
    </row>
    <row r="79" spans="11:19" ht="12.75">
      <c r="K79" s="2"/>
      <c r="L79" s="2"/>
      <c r="M79" s="2"/>
      <c r="N79" s="2"/>
      <c r="O79" s="2"/>
      <c r="P79" s="2"/>
      <c r="Q79" s="2"/>
      <c r="R79" s="2"/>
      <c r="S79" s="2"/>
    </row>
    <row r="80" spans="11:19" ht="12.75">
      <c r="K80" s="2"/>
      <c r="L80" s="2"/>
      <c r="M80" s="2"/>
      <c r="N80" s="2"/>
      <c r="O80" s="2"/>
      <c r="P80" s="2"/>
      <c r="Q80" s="2"/>
      <c r="R80" s="2"/>
      <c r="S80" s="2"/>
    </row>
    <row r="81" spans="11:19" ht="12.75">
      <c r="K81" s="2"/>
      <c r="L81" s="2"/>
      <c r="M81" s="2"/>
      <c r="N81" s="2"/>
      <c r="O81" s="2"/>
      <c r="P81" s="2"/>
      <c r="Q81" s="2"/>
      <c r="R81" s="2"/>
      <c r="S81" s="2"/>
    </row>
    <row r="82" spans="11:19" ht="12.75">
      <c r="K82" s="2"/>
      <c r="L82" s="2"/>
      <c r="M82" s="2"/>
      <c r="N82" s="2"/>
      <c r="O82" s="2"/>
      <c r="P82" s="2"/>
      <c r="Q82" s="2"/>
      <c r="R82" s="2"/>
      <c r="S82" s="2"/>
    </row>
    <row r="83" spans="11:19" ht="12.75">
      <c r="K83" s="2"/>
      <c r="L83" s="2"/>
      <c r="M83" s="2"/>
      <c r="N83" s="2"/>
      <c r="O83" s="2"/>
      <c r="P83" s="2"/>
      <c r="Q83" s="2"/>
      <c r="R83" s="2"/>
      <c r="S83" s="2"/>
    </row>
    <row r="84" spans="11:19" ht="12.75">
      <c r="K84" s="2"/>
      <c r="L84" s="2"/>
      <c r="M84" s="2"/>
      <c r="N84" s="2"/>
      <c r="O84" s="2"/>
      <c r="P84" s="2"/>
      <c r="Q84" s="2"/>
      <c r="R84" s="2"/>
      <c r="S84" s="2"/>
    </row>
    <row r="85" spans="11:19" ht="12.75">
      <c r="K85" s="2"/>
      <c r="L85" s="2"/>
      <c r="M85" s="2"/>
      <c r="N85" s="2"/>
      <c r="O85" s="2"/>
      <c r="P85" s="2"/>
      <c r="Q85" s="2"/>
      <c r="R85" s="2"/>
      <c r="S85" s="2"/>
    </row>
    <row r="86" spans="11:19" ht="12.75">
      <c r="K86" s="2"/>
      <c r="L86" s="2"/>
      <c r="M86" s="2"/>
      <c r="N86" s="2"/>
      <c r="O86" s="2"/>
      <c r="P86" s="2"/>
      <c r="Q86" s="2"/>
      <c r="R86" s="2"/>
      <c r="S86" s="2"/>
    </row>
    <row r="87" spans="11:19" ht="12.75">
      <c r="K87" s="2"/>
      <c r="L87" s="2"/>
      <c r="M87" s="2"/>
      <c r="N87" s="2"/>
      <c r="O87" s="2"/>
      <c r="P87" s="2"/>
      <c r="Q87" s="2"/>
      <c r="R87" s="2"/>
      <c r="S87" s="2"/>
    </row>
    <row r="88" spans="11:19" ht="12.75">
      <c r="K88" s="2"/>
      <c r="L88" s="2"/>
      <c r="M88" s="2"/>
      <c r="N88" s="2"/>
      <c r="O88" s="2"/>
      <c r="P88" s="2"/>
      <c r="Q88" s="2"/>
      <c r="R88" s="2"/>
      <c r="S88" s="2"/>
    </row>
    <row r="89" spans="11:19" ht="12.75">
      <c r="K89" s="2"/>
      <c r="L89" s="2"/>
      <c r="M89" s="2"/>
      <c r="N89" s="2"/>
      <c r="O89" s="2"/>
      <c r="P89" s="2"/>
      <c r="Q89" s="2"/>
      <c r="R89" s="2"/>
      <c r="S89" s="2"/>
    </row>
    <row r="90" spans="11:19" ht="12.75">
      <c r="K90" s="2"/>
      <c r="L90" s="2"/>
      <c r="M90" s="2"/>
      <c r="N90" s="2"/>
      <c r="O90" s="2"/>
      <c r="P90" s="2"/>
      <c r="Q90" s="2"/>
      <c r="R90" s="2"/>
      <c r="S90" s="2"/>
    </row>
    <row r="91" spans="11:19" ht="12.75">
      <c r="K91" s="2"/>
      <c r="L91" s="2"/>
      <c r="M91" s="2"/>
      <c r="N91" s="2"/>
      <c r="O91" s="2"/>
      <c r="P91" s="2"/>
      <c r="Q91" s="2"/>
      <c r="R91" s="2"/>
      <c r="S91" s="2"/>
    </row>
    <row r="92" spans="11:19" ht="12.75">
      <c r="K92" s="2"/>
      <c r="L92" s="2"/>
      <c r="M92" s="2"/>
      <c r="N92" s="2"/>
      <c r="O92" s="2"/>
      <c r="P92" s="2"/>
      <c r="Q92" s="2"/>
      <c r="R92" s="2"/>
      <c r="S92" s="2"/>
    </row>
    <row r="93" spans="11:19" ht="12.75">
      <c r="K93" s="2"/>
      <c r="L93" s="2"/>
      <c r="M93" s="2"/>
      <c r="N93" s="2"/>
      <c r="O93" s="2"/>
      <c r="P93" s="2"/>
      <c r="Q93" s="2"/>
      <c r="R93" s="2"/>
      <c r="S93" s="2"/>
    </row>
    <row r="94" spans="11:19" ht="12.75">
      <c r="K94" s="2"/>
      <c r="L94" s="2"/>
      <c r="M94" s="2"/>
      <c r="N94" s="2"/>
      <c r="O94" s="2"/>
      <c r="P94" s="2"/>
      <c r="Q94" s="2"/>
      <c r="R94" s="2"/>
      <c r="S94" s="2"/>
    </row>
    <row r="95" spans="11:19" ht="12.75">
      <c r="K95" s="2"/>
      <c r="L95" s="2"/>
      <c r="M95" s="2"/>
      <c r="N95" s="2"/>
      <c r="O95" s="2"/>
      <c r="P95" s="2"/>
      <c r="Q95" s="2"/>
      <c r="R95" s="2"/>
      <c r="S95" s="2"/>
    </row>
    <row r="96" spans="11:19" ht="12.75">
      <c r="K96" s="2"/>
      <c r="L96" s="2"/>
      <c r="M96" s="2"/>
      <c r="N96" s="2"/>
      <c r="O96" s="2"/>
      <c r="P96" s="2"/>
      <c r="Q96" s="2"/>
      <c r="R96" s="2"/>
      <c r="S96" s="2"/>
    </row>
    <row r="97" spans="11:19" ht="12.75">
      <c r="K97" s="2"/>
      <c r="L97" s="2"/>
      <c r="M97" s="2"/>
      <c r="N97" s="2"/>
      <c r="O97" s="2"/>
      <c r="P97" s="2"/>
      <c r="Q97" s="2"/>
      <c r="R97" s="2"/>
      <c r="S97" s="2"/>
    </row>
    <row r="98" spans="11:19" ht="12.75">
      <c r="K98" s="2"/>
      <c r="L98" s="2"/>
      <c r="M98" s="2"/>
      <c r="N98" s="2"/>
      <c r="O98" s="2"/>
      <c r="P98" s="2"/>
      <c r="Q98" s="2"/>
      <c r="R98" s="2"/>
      <c r="S98" s="2"/>
    </row>
    <row r="99" spans="11:19" ht="12.75">
      <c r="K99" s="2"/>
      <c r="L99" s="2"/>
      <c r="M99" s="2"/>
      <c r="N99" s="2"/>
      <c r="O99" s="2"/>
      <c r="P99" s="2"/>
      <c r="Q99" s="2"/>
      <c r="R99" s="2"/>
      <c r="S99" s="2"/>
    </row>
    <row r="100" spans="11:19" ht="12.75">
      <c r="K100" s="2"/>
      <c r="L100" s="2"/>
      <c r="M100" s="2"/>
      <c r="N100" s="2"/>
      <c r="O100" s="2"/>
      <c r="P100" s="2"/>
      <c r="Q100" s="2"/>
      <c r="R100" s="2"/>
      <c r="S100" s="2"/>
    </row>
    <row r="101" spans="11:19" ht="12.75">
      <c r="K101" s="2"/>
      <c r="L101" s="2"/>
      <c r="M101" s="2"/>
      <c r="N101" s="2"/>
      <c r="O101" s="2"/>
      <c r="P101" s="2"/>
      <c r="Q101" s="2"/>
      <c r="R101" s="2"/>
      <c r="S101" s="2"/>
    </row>
    <row r="102" spans="11:19" ht="12.75">
      <c r="K102" s="2"/>
      <c r="L102" s="2"/>
      <c r="M102" s="2"/>
      <c r="N102" s="2"/>
      <c r="O102" s="2"/>
      <c r="P102" s="2"/>
      <c r="Q102" s="2"/>
      <c r="R102" s="2"/>
      <c r="S102" s="2"/>
    </row>
    <row r="103" spans="11:19" ht="12.75">
      <c r="K103" s="2"/>
      <c r="L103" s="2"/>
      <c r="M103" s="2"/>
      <c r="N103" s="2"/>
      <c r="O103" s="2"/>
      <c r="P103" s="2"/>
      <c r="Q103" s="2"/>
      <c r="R103" s="2"/>
      <c r="S103" s="2"/>
    </row>
    <row r="104" spans="11:19" ht="12.75">
      <c r="K104" s="2"/>
      <c r="L104" s="2"/>
      <c r="M104" s="2"/>
      <c r="N104" s="2"/>
      <c r="O104" s="2"/>
      <c r="P104" s="2"/>
      <c r="Q104" s="2"/>
      <c r="R104" s="2"/>
      <c r="S104" s="2"/>
    </row>
    <row r="105" spans="11:19" ht="12.75">
      <c r="K105" s="2"/>
      <c r="L105" s="2"/>
      <c r="M105" s="2"/>
      <c r="N105" s="2"/>
      <c r="O105" s="2"/>
      <c r="P105" s="2"/>
      <c r="Q105" s="2"/>
      <c r="R105" s="2"/>
      <c r="S105" s="2"/>
    </row>
    <row r="106" spans="11:19" ht="12.75">
      <c r="K106" s="2"/>
      <c r="L106" s="2"/>
      <c r="M106" s="2"/>
      <c r="N106" s="2"/>
      <c r="O106" s="2"/>
      <c r="P106" s="2"/>
      <c r="Q106" s="2"/>
      <c r="R106" s="2"/>
      <c r="S106" s="2"/>
    </row>
    <row r="107" spans="11:19" ht="12.75">
      <c r="K107" s="2"/>
      <c r="L107" s="2"/>
      <c r="M107" s="2"/>
      <c r="N107" s="2"/>
      <c r="O107" s="2"/>
      <c r="P107" s="2"/>
      <c r="Q107" s="2"/>
      <c r="R107" s="2"/>
      <c r="S107" s="2"/>
    </row>
    <row r="108" spans="11:19" ht="12.75">
      <c r="K108" s="2"/>
      <c r="L108" s="2"/>
      <c r="M108" s="2"/>
      <c r="N108" s="2"/>
      <c r="O108" s="2"/>
      <c r="P108" s="2"/>
      <c r="Q108" s="2"/>
      <c r="R108" s="2"/>
      <c r="S108" s="2"/>
    </row>
    <row r="109" spans="11:19" ht="12.75">
      <c r="K109" s="2"/>
      <c r="L109" s="2"/>
      <c r="M109" s="2"/>
      <c r="N109" s="2"/>
      <c r="O109" s="2"/>
      <c r="P109" s="2"/>
      <c r="Q109" s="2"/>
      <c r="R109" s="2"/>
      <c r="S109" s="2"/>
    </row>
    <row r="110" spans="11:19" ht="12.75">
      <c r="K110" s="2"/>
      <c r="L110" s="2"/>
      <c r="M110" s="2"/>
      <c r="N110" s="2"/>
      <c r="O110" s="2"/>
      <c r="P110" s="2"/>
      <c r="Q110" s="2"/>
      <c r="R110" s="2"/>
      <c r="S110" s="2"/>
    </row>
    <row r="111" spans="11:19" ht="12.75">
      <c r="K111" s="2"/>
      <c r="L111" s="2"/>
      <c r="M111" s="2"/>
      <c r="N111" s="2"/>
      <c r="O111" s="2"/>
      <c r="P111" s="2"/>
      <c r="Q111" s="2"/>
      <c r="R111" s="2"/>
      <c r="S111" s="2"/>
    </row>
    <row r="112" spans="11:19" ht="12.75">
      <c r="K112" s="2"/>
      <c r="L112" s="2"/>
      <c r="M112" s="2"/>
      <c r="N112" s="2"/>
      <c r="O112" s="2"/>
      <c r="P112" s="2"/>
      <c r="Q112" s="2"/>
      <c r="R112" s="2"/>
      <c r="S112" s="2"/>
    </row>
    <row r="113" spans="11:19" ht="12.75">
      <c r="K113" s="2"/>
      <c r="L113" s="2"/>
      <c r="M113" s="2"/>
      <c r="N113" s="2"/>
      <c r="O113" s="2"/>
      <c r="P113" s="2"/>
      <c r="Q113" s="2"/>
      <c r="R113" s="2"/>
      <c r="S113" s="2"/>
    </row>
    <row r="114" spans="11:19" ht="12.75">
      <c r="K114" s="2"/>
      <c r="L114" s="2"/>
      <c r="M114" s="2"/>
      <c r="N114" s="2"/>
      <c r="O114" s="2"/>
      <c r="P114" s="2"/>
      <c r="Q114" s="2"/>
      <c r="R114" s="2"/>
      <c r="S114" s="2"/>
    </row>
    <row r="115" spans="11:19" ht="12.75">
      <c r="K115" s="2"/>
      <c r="L115" s="2"/>
      <c r="M115" s="2"/>
      <c r="N115" s="2"/>
      <c r="O115" s="2"/>
      <c r="P115" s="2"/>
      <c r="Q115" s="2"/>
      <c r="R115" s="2"/>
      <c r="S115" s="2"/>
    </row>
    <row r="116" spans="11:19" ht="12.75">
      <c r="K116" s="2"/>
      <c r="L116" s="2"/>
      <c r="M116" s="2"/>
      <c r="N116" s="2"/>
      <c r="O116" s="2"/>
      <c r="P116" s="2"/>
      <c r="Q116" s="2"/>
      <c r="R116" s="2"/>
      <c r="S116" s="2"/>
    </row>
    <row r="117" spans="11:19" ht="12.75">
      <c r="K117" s="2"/>
      <c r="L117" s="2"/>
      <c r="M117" s="2"/>
      <c r="N117" s="2"/>
      <c r="O117" s="2"/>
      <c r="P117" s="2"/>
      <c r="Q117" s="2"/>
      <c r="R117" s="2"/>
      <c r="S117" s="2"/>
    </row>
    <row r="118" spans="11:19" ht="12.75">
      <c r="K118" s="2"/>
      <c r="L118" s="2"/>
      <c r="M118" s="2"/>
      <c r="N118" s="2"/>
      <c r="O118" s="2"/>
      <c r="P118" s="2"/>
      <c r="Q118" s="2"/>
      <c r="R118" s="2"/>
      <c r="S118" s="2"/>
    </row>
    <row r="119" spans="11:19" ht="12.75">
      <c r="K119" s="2"/>
      <c r="L119" s="2"/>
      <c r="M119" s="2"/>
      <c r="N119" s="2"/>
      <c r="O119" s="2"/>
      <c r="P119" s="2"/>
      <c r="Q119" s="2"/>
      <c r="R119" s="2"/>
      <c r="S119" s="2"/>
    </row>
    <row r="120" spans="11:19" ht="12.75">
      <c r="K120" s="2"/>
      <c r="L120" s="2"/>
      <c r="M120" s="2"/>
      <c r="N120" s="2"/>
      <c r="O120" s="2"/>
      <c r="P120" s="2"/>
      <c r="Q120" s="2"/>
      <c r="R120" s="2"/>
      <c r="S120" s="2"/>
    </row>
    <row r="121" spans="11:19" ht="12.75">
      <c r="K121" s="2"/>
      <c r="L121" s="2"/>
      <c r="M121" s="2"/>
      <c r="N121" s="2"/>
      <c r="O121" s="2"/>
      <c r="P121" s="2"/>
      <c r="Q121" s="2"/>
      <c r="R121" s="2"/>
      <c r="S121" s="2"/>
    </row>
    <row r="122" spans="11:19" ht="12.75">
      <c r="K122" s="2"/>
      <c r="L122" s="2"/>
      <c r="M122" s="2"/>
      <c r="N122" s="2"/>
      <c r="O122" s="2"/>
      <c r="P122" s="2"/>
      <c r="Q122" s="2"/>
      <c r="R122" s="2"/>
      <c r="S122" s="2"/>
    </row>
    <row r="123" spans="11:19" ht="12.75">
      <c r="K123" s="2"/>
      <c r="L123" s="2"/>
      <c r="M123" s="2"/>
      <c r="N123" s="2"/>
      <c r="O123" s="2"/>
      <c r="P123" s="2"/>
      <c r="Q123" s="2"/>
      <c r="R123" s="2"/>
      <c r="S123" s="2"/>
    </row>
    <row r="124" spans="11:19" ht="12.75">
      <c r="K124" s="2"/>
      <c r="L124" s="2"/>
      <c r="M124" s="2"/>
      <c r="N124" s="2"/>
      <c r="O124" s="2"/>
      <c r="P124" s="2"/>
      <c r="Q124" s="2"/>
      <c r="R124" s="2"/>
      <c r="S124" s="2"/>
    </row>
  </sheetData>
  <sheetProtection/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4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10.28125" style="0" customWidth="1"/>
    <col min="2" max="2" width="28.7109375" style="0" customWidth="1"/>
    <col min="3" max="3" width="11.8515625" style="0" customWidth="1"/>
    <col min="4" max="4" width="5.57421875" style="0" customWidth="1"/>
    <col min="5" max="5" width="5.00390625" style="0" customWidth="1"/>
    <col min="6" max="6" width="9.7109375" style="0" customWidth="1"/>
    <col min="7" max="7" width="9.57421875" style="0" customWidth="1"/>
    <col min="8" max="8" width="10.8515625" style="0" customWidth="1"/>
    <col min="9" max="9" width="10.28125" style="0" customWidth="1"/>
    <col min="10" max="10" width="9.57421875" style="0" bestFit="1" customWidth="1"/>
    <col min="11" max="11" width="9.7109375" style="0" customWidth="1"/>
    <col min="12" max="12" width="29.28125" style="0" customWidth="1"/>
  </cols>
  <sheetData>
    <row r="1" spans="1:21" ht="12.75">
      <c r="A1" s="147" t="s">
        <v>74</v>
      </c>
      <c r="B1" s="147"/>
      <c r="C1" s="147"/>
      <c r="D1" s="147"/>
      <c r="E1" s="147"/>
      <c r="F1" s="147" t="s">
        <v>4</v>
      </c>
      <c r="G1" s="147"/>
      <c r="H1" s="147"/>
      <c r="I1" s="147"/>
      <c r="J1" s="20"/>
      <c r="K1" s="147"/>
      <c r="L1" s="149" t="s">
        <v>86</v>
      </c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47"/>
      <c r="B2" s="147"/>
      <c r="C2" s="147"/>
      <c r="D2" s="147"/>
      <c r="E2" s="147"/>
      <c r="F2" s="147"/>
      <c r="G2" s="147"/>
      <c r="H2" s="147"/>
      <c r="I2" s="147"/>
      <c r="J2" s="20"/>
      <c r="K2" s="147"/>
      <c r="L2" s="149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9"/>
      <c r="L3" s="20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68" t="s">
        <v>31</v>
      </c>
      <c r="B4" s="168"/>
      <c r="C4" s="168"/>
      <c r="D4" s="168"/>
      <c r="E4" s="169"/>
      <c r="F4" s="169"/>
      <c r="G4" s="148"/>
      <c r="H4" s="148" t="s">
        <v>32</v>
      </c>
      <c r="I4" s="148"/>
      <c r="J4" s="148"/>
      <c r="K4" s="148"/>
      <c r="L4" s="148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69"/>
      <c r="B5" s="169"/>
      <c r="C5" s="169"/>
      <c r="D5" s="169"/>
      <c r="E5" s="169"/>
      <c r="F5" s="169"/>
      <c r="G5" s="148"/>
      <c r="H5" s="148"/>
      <c r="I5" s="148"/>
      <c r="J5" s="148"/>
      <c r="K5" s="148"/>
      <c r="L5" s="148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"/>
      <c r="N6" s="2"/>
      <c r="O6" s="2"/>
      <c r="P6" s="2"/>
      <c r="Q6" s="2"/>
      <c r="R6" s="2"/>
      <c r="S6" s="2"/>
      <c r="T6" s="2"/>
      <c r="U6" s="2"/>
    </row>
    <row r="7" spans="1:21" ht="13.5" thickBot="1">
      <c r="A7" s="14" t="s">
        <v>0</v>
      </c>
      <c r="B7" s="14" t="s">
        <v>10</v>
      </c>
      <c r="C7" s="15" t="s">
        <v>22</v>
      </c>
      <c r="D7" s="15" t="s">
        <v>1</v>
      </c>
      <c r="E7" s="15" t="s">
        <v>3</v>
      </c>
      <c r="F7" s="15" t="s">
        <v>2</v>
      </c>
      <c r="G7" s="98" t="s">
        <v>11</v>
      </c>
      <c r="H7" s="10" t="s">
        <v>84</v>
      </c>
      <c r="I7" s="9" t="s">
        <v>85</v>
      </c>
      <c r="J7" s="9" t="s">
        <v>29</v>
      </c>
      <c r="K7" s="9" t="s">
        <v>30</v>
      </c>
      <c r="L7" s="9" t="s">
        <v>33</v>
      </c>
      <c r="M7" s="2"/>
      <c r="N7" s="2"/>
      <c r="O7" s="2"/>
      <c r="P7" s="2"/>
      <c r="Q7" s="2"/>
      <c r="R7" s="2"/>
      <c r="S7" s="2"/>
      <c r="T7" s="2"/>
      <c r="U7" s="2"/>
    </row>
    <row r="8" spans="1:21" ht="13.5" thickTop="1">
      <c r="A8" s="5" t="s">
        <v>36</v>
      </c>
      <c r="B8" s="6" t="s">
        <v>62</v>
      </c>
      <c r="C8" s="153">
        <v>16121</v>
      </c>
      <c r="D8" s="6">
        <v>10</v>
      </c>
      <c r="E8" s="6"/>
      <c r="F8" s="6">
        <v>30</v>
      </c>
      <c r="G8" s="6">
        <f>D8*120</f>
        <v>1200</v>
      </c>
      <c r="H8" s="96">
        <v>20</v>
      </c>
      <c r="I8" s="96">
        <f>D8*H8</f>
        <v>200</v>
      </c>
      <c r="J8" s="96">
        <f>I8*2.12</f>
        <v>424</v>
      </c>
      <c r="K8" s="96">
        <f>J8/0.278</f>
        <v>1525.1798561151077</v>
      </c>
      <c r="L8" s="112" t="s">
        <v>35</v>
      </c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9" t="s">
        <v>37</v>
      </c>
      <c r="B9" s="8" t="s">
        <v>62</v>
      </c>
      <c r="C9" s="121">
        <v>3846</v>
      </c>
      <c r="D9" s="8">
        <v>16</v>
      </c>
      <c r="E9" s="8"/>
      <c r="F9" s="8">
        <v>48</v>
      </c>
      <c r="G9" s="8">
        <f aca="true" t="shared" si="0" ref="G9:G15">D9*120</f>
        <v>1920</v>
      </c>
      <c r="H9" s="12">
        <v>20</v>
      </c>
      <c r="I9" s="12">
        <f aca="true" t="shared" si="1" ref="I9:I15">D9*H9</f>
        <v>320</v>
      </c>
      <c r="J9" s="12">
        <f aca="true" t="shared" si="2" ref="J9:J15">I9*2.12</f>
        <v>678.4000000000001</v>
      </c>
      <c r="K9" s="12">
        <f aca="true" t="shared" si="3" ref="K9:K15">J9/0.278</f>
        <v>2440.2877697841727</v>
      </c>
      <c r="L9" s="46" t="s">
        <v>35</v>
      </c>
      <c r="M9" s="2"/>
      <c r="N9" s="2"/>
      <c r="O9" s="2"/>
      <c r="P9" s="2"/>
      <c r="Q9" s="2"/>
      <c r="R9" s="2"/>
      <c r="S9" s="2"/>
      <c r="T9" s="2"/>
      <c r="U9" s="2"/>
    </row>
    <row r="10" spans="1:21" ht="12.75">
      <c r="A10" s="19" t="s">
        <v>38</v>
      </c>
      <c r="B10" s="8" t="s">
        <v>62</v>
      </c>
      <c r="C10" s="121">
        <v>5155</v>
      </c>
      <c r="D10" s="8">
        <v>20</v>
      </c>
      <c r="E10" s="8"/>
      <c r="F10" s="8">
        <v>60</v>
      </c>
      <c r="G10" s="8">
        <f t="shared" si="0"/>
        <v>2400</v>
      </c>
      <c r="H10" s="12">
        <v>20</v>
      </c>
      <c r="I10" s="12">
        <f t="shared" si="1"/>
        <v>400</v>
      </c>
      <c r="J10" s="12">
        <f t="shared" si="2"/>
        <v>848</v>
      </c>
      <c r="K10" s="12">
        <f t="shared" si="3"/>
        <v>3050.3597122302153</v>
      </c>
      <c r="L10" s="46" t="s">
        <v>35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ht="12.75">
      <c r="A11" s="19" t="s">
        <v>39</v>
      </c>
      <c r="B11" s="8" t="s">
        <v>62</v>
      </c>
      <c r="C11" s="121">
        <v>16908</v>
      </c>
      <c r="D11" s="8">
        <v>16</v>
      </c>
      <c r="E11" s="8"/>
      <c r="F11" s="8">
        <v>48</v>
      </c>
      <c r="G11" s="8">
        <f t="shared" si="0"/>
        <v>1920</v>
      </c>
      <c r="H11" s="12">
        <v>20</v>
      </c>
      <c r="I11" s="12">
        <f t="shared" si="1"/>
        <v>320</v>
      </c>
      <c r="J11" s="12">
        <f t="shared" si="2"/>
        <v>678.4000000000001</v>
      </c>
      <c r="K11" s="12">
        <f t="shared" si="3"/>
        <v>2440.2877697841727</v>
      </c>
      <c r="L11" s="46" t="s">
        <v>35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19" t="s">
        <v>40</v>
      </c>
      <c r="B12" s="8" t="s">
        <v>62</v>
      </c>
      <c r="C12" s="121">
        <v>997</v>
      </c>
      <c r="D12" s="8">
        <v>7</v>
      </c>
      <c r="E12" s="8"/>
      <c r="F12" s="8">
        <v>21</v>
      </c>
      <c r="G12" s="8">
        <f t="shared" si="0"/>
        <v>840</v>
      </c>
      <c r="H12" s="12">
        <v>20</v>
      </c>
      <c r="I12" s="12">
        <f t="shared" si="1"/>
        <v>140</v>
      </c>
      <c r="J12" s="12">
        <f t="shared" si="2"/>
        <v>296.8</v>
      </c>
      <c r="K12" s="12">
        <f t="shared" si="3"/>
        <v>1067.6258992805756</v>
      </c>
      <c r="L12" s="46" t="s">
        <v>35</v>
      </c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19" t="s">
        <v>41</v>
      </c>
      <c r="B13" s="8" t="s">
        <v>62</v>
      </c>
      <c r="C13" s="121">
        <v>14198</v>
      </c>
      <c r="D13" s="8">
        <v>9</v>
      </c>
      <c r="E13" s="8"/>
      <c r="F13" s="8">
        <v>27</v>
      </c>
      <c r="G13" s="8">
        <f t="shared" si="0"/>
        <v>1080</v>
      </c>
      <c r="H13" s="12">
        <v>20</v>
      </c>
      <c r="I13" s="12">
        <f t="shared" si="1"/>
        <v>180</v>
      </c>
      <c r="J13" s="12">
        <f t="shared" si="2"/>
        <v>381.6</v>
      </c>
      <c r="K13" s="12">
        <f t="shared" si="3"/>
        <v>1372.6618705035971</v>
      </c>
      <c r="L13" s="46" t="s">
        <v>35</v>
      </c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19" t="s">
        <v>42</v>
      </c>
      <c r="B14" s="8" t="s">
        <v>62</v>
      </c>
      <c r="C14" s="121">
        <v>456</v>
      </c>
      <c r="D14" s="8">
        <v>5</v>
      </c>
      <c r="E14" s="8"/>
      <c r="F14" s="8">
        <v>15</v>
      </c>
      <c r="G14" s="8">
        <f t="shared" si="0"/>
        <v>600</v>
      </c>
      <c r="H14" s="12">
        <v>20</v>
      </c>
      <c r="I14" s="12">
        <f t="shared" si="1"/>
        <v>100</v>
      </c>
      <c r="J14" s="12">
        <f t="shared" si="2"/>
        <v>212</v>
      </c>
      <c r="K14" s="12">
        <f t="shared" si="3"/>
        <v>762.5899280575538</v>
      </c>
      <c r="L14" s="46" t="s">
        <v>35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19" t="s">
        <v>43</v>
      </c>
      <c r="B15" s="8" t="s">
        <v>62</v>
      </c>
      <c r="C15" s="121">
        <v>3786</v>
      </c>
      <c r="D15" s="8">
        <v>7</v>
      </c>
      <c r="E15" s="8"/>
      <c r="F15" s="8">
        <f>D15*3+E15*2</f>
        <v>21</v>
      </c>
      <c r="G15" s="8">
        <f t="shared" si="0"/>
        <v>840</v>
      </c>
      <c r="H15" s="12">
        <v>20</v>
      </c>
      <c r="I15" s="12">
        <f t="shared" si="1"/>
        <v>140</v>
      </c>
      <c r="J15" s="12">
        <f t="shared" si="2"/>
        <v>296.8</v>
      </c>
      <c r="K15" s="12">
        <f t="shared" si="3"/>
        <v>1067.6258992805756</v>
      </c>
      <c r="L15" s="46" t="s">
        <v>35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19" t="s">
        <v>58</v>
      </c>
      <c r="B16" s="8" t="s">
        <v>63</v>
      </c>
      <c r="C16" s="121">
        <v>2814</v>
      </c>
      <c r="D16" s="8"/>
      <c r="E16" s="8"/>
      <c r="F16" s="8"/>
      <c r="G16" s="8"/>
      <c r="H16" s="12"/>
      <c r="I16" s="12"/>
      <c r="J16" s="12"/>
      <c r="K16" s="12"/>
      <c r="L16" s="46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76" t="s">
        <v>46</v>
      </c>
      <c r="B17" s="8" t="s">
        <v>64</v>
      </c>
      <c r="C17" s="121">
        <v>13277</v>
      </c>
      <c r="D17" s="8"/>
      <c r="E17" s="8"/>
      <c r="F17" s="8"/>
      <c r="G17" s="8"/>
      <c r="H17" s="12"/>
      <c r="I17" s="12"/>
      <c r="J17" s="12"/>
      <c r="K17" s="12"/>
      <c r="L17" s="46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19" t="s">
        <v>59</v>
      </c>
      <c r="B18" s="8" t="s">
        <v>64</v>
      </c>
      <c r="C18" s="121">
        <v>4313</v>
      </c>
      <c r="D18" s="8"/>
      <c r="E18" s="8"/>
      <c r="F18" s="8"/>
      <c r="G18" s="8"/>
      <c r="H18" s="12"/>
      <c r="I18" s="12"/>
      <c r="J18" s="12"/>
      <c r="K18" s="12"/>
      <c r="L18" s="46"/>
      <c r="M18" s="2"/>
      <c r="N18" s="2"/>
      <c r="O18" s="2"/>
      <c r="P18" s="2"/>
      <c r="Q18" s="2"/>
      <c r="R18" s="2"/>
      <c r="S18" s="2"/>
      <c r="T18" s="2"/>
      <c r="U18" s="2"/>
    </row>
    <row r="19" spans="1:21" ht="13.5" thickBot="1">
      <c r="A19" s="80" t="s">
        <v>60</v>
      </c>
      <c r="B19" s="81" t="s">
        <v>64</v>
      </c>
      <c r="C19" s="122">
        <v>1504</v>
      </c>
      <c r="D19" s="81"/>
      <c r="E19" s="81"/>
      <c r="F19" s="81"/>
      <c r="G19" s="81"/>
      <c r="H19" s="83"/>
      <c r="I19" s="83"/>
      <c r="J19" s="83"/>
      <c r="K19" s="83"/>
      <c r="L19" s="113"/>
      <c r="M19" s="2"/>
      <c r="N19" s="2"/>
      <c r="O19" s="2"/>
      <c r="P19" s="2"/>
      <c r="Q19" s="2"/>
      <c r="R19" s="2"/>
      <c r="S19" s="2"/>
      <c r="T19" s="2"/>
      <c r="U19" s="2"/>
    </row>
    <row r="20" spans="1:21" ht="13.5" thickTop="1">
      <c r="A20" s="5"/>
      <c r="B20" s="77" t="s">
        <v>61</v>
      </c>
      <c r="C20" s="153">
        <f>SUM(C8:C19)</f>
        <v>83375</v>
      </c>
      <c r="D20" s="77">
        <f>SUM(D8:D19)</f>
        <v>90</v>
      </c>
      <c r="E20" s="6"/>
      <c r="F20" s="77">
        <f>SUM(F8:F19)</f>
        <v>270</v>
      </c>
      <c r="G20" s="77">
        <f>SUM(G8:G19)</f>
        <v>10800</v>
      </c>
      <c r="H20" s="77"/>
      <c r="I20" s="79">
        <f>SUM(I8:I19)</f>
        <v>1800</v>
      </c>
      <c r="J20" s="79">
        <f>SUM(J8:J19)</f>
        <v>3816.0000000000005</v>
      </c>
      <c r="K20" s="79">
        <f>SUM(K8:K19)</f>
        <v>13726.618705035971</v>
      </c>
      <c r="L20" s="112"/>
      <c r="M20" s="2"/>
      <c r="N20" s="2"/>
      <c r="O20" s="2"/>
      <c r="P20" s="2"/>
      <c r="Q20" s="2"/>
      <c r="R20" s="2"/>
      <c r="S20" s="2"/>
      <c r="T20" s="2"/>
      <c r="U20" s="2"/>
    </row>
    <row r="21" spans="1:21" s="62" customFormat="1" ht="12.75">
      <c r="A21" s="26"/>
      <c r="B21" s="35"/>
      <c r="C21" s="65"/>
      <c r="D21" s="35"/>
      <c r="E21" s="35"/>
      <c r="F21" s="35"/>
      <c r="G21" s="35"/>
      <c r="H21" s="48"/>
      <c r="I21" s="48"/>
      <c r="J21" s="48"/>
      <c r="K21" s="48"/>
      <c r="L21" s="64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12.75">
      <c r="A22" s="30"/>
      <c r="B22" s="31" t="s">
        <v>65</v>
      </c>
      <c r="C22" s="32"/>
      <c r="D22" s="35"/>
      <c r="E22" s="35"/>
      <c r="F22" s="35"/>
      <c r="G22" s="35"/>
      <c r="H22" s="48"/>
      <c r="I22" s="48"/>
      <c r="J22" s="48"/>
      <c r="K22" s="48"/>
      <c r="L22" s="64"/>
      <c r="M22" s="2"/>
      <c r="N22" s="2"/>
      <c r="O22" s="2"/>
      <c r="P22" s="2"/>
      <c r="Q22" s="2"/>
      <c r="R22" s="2"/>
      <c r="S22" s="2"/>
      <c r="T22" s="2"/>
      <c r="U22" s="2"/>
    </row>
    <row r="23" spans="1:21" ht="13.5" thickBot="1">
      <c r="A23" s="84" t="s">
        <v>44</v>
      </c>
      <c r="B23" s="81" t="s">
        <v>66</v>
      </c>
      <c r="C23" s="122">
        <v>9097</v>
      </c>
      <c r="D23" s="81">
        <v>1</v>
      </c>
      <c r="E23" s="81"/>
      <c r="F23" s="81">
        <f>D23*3+E23*2</f>
        <v>3</v>
      </c>
      <c r="G23" s="81">
        <f>D23*120</f>
        <v>120</v>
      </c>
      <c r="H23" s="83">
        <v>20</v>
      </c>
      <c r="I23" s="83">
        <f>D23*H23</f>
        <v>20</v>
      </c>
      <c r="J23" s="83">
        <f>I23*2.12</f>
        <v>42.400000000000006</v>
      </c>
      <c r="K23" s="83">
        <f>J23/0.278</f>
        <v>152.5179856115108</v>
      </c>
      <c r="L23" s="113" t="s">
        <v>35</v>
      </c>
      <c r="M23" s="2"/>
      <c r="N23" s="2"/>
      <c r="O23" s="2"/>
      <c r="P23" s="2"/>
      <c r="Q23" s="2"/>
      <c r="R23" s="2"/>
      <c r="S23" s="2"/>
      <c r="T23" s="2"/>
      <c r="U23" s="2"/>
    </row>
    <row r="24" spans="1:21" ht="13.5" thickTop="1">
      <c r="A24" s="5"/>
      <c r="B24" s="77" t="s">
        <v>67</v>
      </c>
      <c r="C24" s="7">
        <f>SUM(C23)</f>
        <v>9097</v>
      </c>
      <c r="D24" s="77">
        <f>SUM(D23)</f>
        <v>1</v>
      </c>
      <c r="E24" s="77"/>
      <c r="F24" s="77">
        <f aca="true" t="shared" si="4" ref="F24:K24">SUM(F23)</f>
        <v>3</v>
      </c>
      <c r="G24" s="77">
        <f t="shared" si="4"/>
        <v>120</v>
      </c>
      <c r="H24" s="79"/>
      <c r="I24" s="79">
        <f t="shared" si="4"/>
        <v>20</v>
      </c>
      <c r="J24" s="79">
        <f t="shared" si="4"/>
        <v>42.400000000000006</v>
      </c>
      <c r="K24" s="79">
        <f t="shared" si="4"/>
        <v>152.5179856115108</v>
      </c>
      <c r="L24" s="97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0"/>
      <c r="B25" s="31"/>
      <c r="C25" s="173"/>
      <c r="D25" s="148"/>
      <c r="E25" s="148"/>
      <c r="F25" s="148"/>
      <c r="G25" s="148"/>
      <c r="H25" s="148"/>
      <c r="I25" s="148"/>
      <c r="J25" s="148"/>
      <c r="K25" s="148"/>
      <c r="L25" s="148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0"/>
      <c r="B26" s="31" t="s">
        <v>68</v>
      </c>
      <c r="C26" s="32"/>
      <c r="D26" s="31"/>
      <c r="E26" s="31"/>
      <c r="F26" s="31"/>
      <c r="G26" s="35"/>
      <c r="H26" s="48"/>
      <c r="I26" s="48"/>
      <c r="J26" s="48"/>
      <c r="K26" s="48"/>
      <c r="L26" s="64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19" t="s">
        <v>45</v>
      </c>
      <c r="B27" s="8" t="s">
        <v>70</v>
      </c>
      <c r="C27" s="121">
        <v>4733</v>
      </c>
      <c r="D27" s="8">
        <v>1</v>
      </c>
      <c r="E27" s="8"/>
      <c r="F27" s="8">
        <f>D27*3+E27*2</f>
        <v>3</v>
      </c>
      <c r="G27" s="8">
        <f>D27*120</f>
        <v>120</v>
      </c>
      <c r="H27" s="12">
        <v>20</v>
      </c>
      <c r="I27" s="12">
        <f>D27*H27</f>
        <v>20</v>
      </c>
      <c r="J27" s="12">
        <f>I27*2.12</f>
        <v>42.400000000000006</v>
      </c>
      <c r="K27" s="12">
        <f>J27/0.278</f>
        <v>152.5179856115108</v>
      </c>
      <c r="L27" s="46" t="s">
        <v>35</v>
      </c>
      <c r="M27" s="2"/>
      <c r="N27" s="2"/>
      <c r="O27" s="2"/>
      <c r="P27" s="2"/>
      <c r="Q27" s="2"/>
      <c r="R27" s="2"/>
      <c r="S27" s="2"/>
      <c r="T27" s="2"/>
      <c r="U27" s="2"/>
    </row>
    <row r="28" spans="1:21" ht="13.5" thickBot="1">
      <c r="A28" s="115" t="s">
        <v>77</v>
      </c>
      <c r="B28" s="116" t="s">
        <v>70</v>
      </c>
      <c r="C28" s="125">
        <v>1991</v>
      </c>
      <c r="D28" s="116">
        <v>1</v>
      </c>
      <c r="E28" s="116"/>
      <c r="F28" s="116">
        <f>D28*3+E28*2</f>
        <v>3</v>
      </c>
      <c r="G28" s="116">
        <f>D28*120</f>
        <v>120</v>
      </c>
      <c r="H28" s="118">
        <v>20</v>
      </c>
      <c r="I28" s="118">
        <f>D28*H28</f>
        <v>20</v>
      </c>
      <c r="J28" s="118">
        <f>I28*2.12</f>
        <v>42.400000000000006</v>
      </c>
      <c r="K28" s="118">
        <f>J28/0.278</f>
        <v>152.5179856115108</v>
      </c>
      <c r="L28" s="143" t="s">
        <v>35</v>
      </c>
      <c r="M28" s="2"/>
      <c r="N28" s="2"/>
      <c r="O28" s="2"/>
      <c r="P28" s="2"/>
      <c r="Q28" s="2"/>
      <c r="R28" s="2"/>
      <c r="S28" s="2"/>
      <c r="T28" s="2"/>
      <c r="U28" s="2"/>
    </row>
    <row r="29" spans="1:21" ht="13.5" thickTop="1">
      <c r="A29" s="5"/>
      <c r="B29" s="77" t="s">
        <v>71</v>
      </c>
      <c r="C29" s="7">
        <f>SUM(C27:C28)</f>
        <v>6724</v>
      </c>
      <c r="D29" s="171">
        <f aca="true" t="shared" si="5" ref="D29:K29">SUM(D27:D28)</f>
        <v>2</v>
      </c>
      <c r="E29" s="171"/>
      <c r="F29" s="171">
        <f t="shared" si="5"/>
        <v>6</v>
      </c>
      <c r="G29" s="171">
        <f t="shared" si="5"/>
        <v>240</v>
      </c>
      <c r="H29" s="171"/>
      <c r="I29" s="171">
        <f t="shared" si="5"/>
        <v>40</v>
      </c>
      <c r="J29" s="171">
        <f t="shared" si="5"/>
        <v>84.80000000000001</v>
      </c>
      <c r="K29" s="171">
        <f t="shared" si="5"/>
        <v>305.0359712230216</v>
      </c>
      <c r="L29" s="11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0"/>
      <c r="B30" s="35"/>
      <c r="C30" s="63"/>
      <c r="D30" s="31"/>
      <c r="E30" s="31"/>
      <c r="F30" s="31"/>
      <c r="G30" s="35"/>
      <c r="H30" s="33"/>
      <c r="I30" s="34"/>
      <c r="J30" s="34"/>
      <c r="K30" s="34"/>
      <c r="L30" s="4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19" t="s">
        <v>53</v>
      </c>
      <c r="B31" s="8"/>
      <c r="C31" s="144">
        <f>C20+C24+C29</f>
        <v>99196</v>
      </c>
      <c r="D31" s="145">
        <f aca="true" t="shared" si="6" ref="D31:K31">D20+D24+D29</f>
        <v>93</v>
      </c>
      <c r="E31" s="145"/>
      <c r="F31" s="145">
        <f t="shared" si="6"/>
        <v>279</v>
      </c>
      <c r="G31" s="145">
        <f t="shared" si="6"/>
        <v>11160</v>
      </c>
      <c r="H31" s="145"/>
      <c r="I31" s="145">
        <f t="shared" si="6"/>
        <v>1860</v>
      </c>
      <c r="J31" s="145">
        <f t="shared" si="6"/>
        <v>3943.2000000000007</v>
      </c>
      <c r="K31" s="145">
        <f t="shared" si="6"/>
        <v>14184.172661870503</v>
      </c>
      <c r="L31" s="46"/>
      <c r="M31" s="2"/>
      <c r="N31" s="2"/>
      <c r="O31" s="2"/>
      <c r="P31" s="2"/>
      <c r="Q31" s="2"/>
      <c r="R31" s="2"/>
      <c r="S31" s="2"/>
      <c r="T31" s="2"/>
      <c r="U31" s="2"/>
    </row>
    <row r="32" spans="1:21" ht="15.75">
      <c r="A32" s="30"/>
      <c r="B32" s="35"/>
      <c r="C32" s="73"/>
      <c r="D32" s="35"/>
      <c r="E32" s="35"/>
      <c r="F32" s="35"/>
      <c r="G32" s="35"/>
      <c r="H32" s="48"/>
      <c r="I32" s="48"/>
      <c r="J32" s="48"/>
      <c r="K32" s="48"/>
      <c r="L32" s="64"/>
      <c r="M32" s="2"/>
      <c r="N32" s="2"/>
      <c r="O32" s="2"/>
      <c r="P32" s="2"/>
      <c r="Q32" s="2"/>
      <c r="R32" s="2"/>
      <c r="S32" s="2"/>
      <c r="T32" s="2"/>
      <c r="U32" s="2"/>
    </row>
    <row r="33" spans="1:21" ht="15.75">
      <c r="A33" s="30"/>
      <c r="B33" s="35"/>
      <c r="C33" s="73"/>
      <c r="D33" s="35"/>
      <c r="E33" s="35"/>
      <c r="F33" s="35"/>
      <c r="G33" s="35"/>
      <c r="H33" s="48"/>
      <c r="I33" s="48"/>
      <c r="J33" s="48"/>
      <c r="K33" s="48"/>
      <c r="L33" s="64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30"/>
      <c r="B34" s="35"/>
      <c r="C34" s="32"/>
      <c r="D34" s="35"/>
      <c r="E34" s="35"/>
      <c r="F34" s="35"/>
      <c r="G34" s="35"/>
      <c r="H34" s="48"/>
      <c r="I34" s="48"/>
      <c r="J34" s="48"/>
      <c r="K34" s="48"/>
      <c r="L34" s="64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30"/>
      <c r="B35" s="35"/>
      <c r="C35" s="32"/>
      <c r="D35" s="35"/>
      <c r="E35" s="35"/>
      <c r="F35" s="35"/>
      <c r="G35" s="35"/>
      <c r="H35" s="48"/>
      <c r="I35" s="48"/>
      <c r="J35" s="48"/>
      <c r="K35" s="48"/>
      <c r="L35" s="64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0"/>
      <c r="B36" s="35"/>
      <c r="C36" s="32"/>
      <c r="D36" s="35"/>
      <c r="E36" s="35"/>
      <c r="F36" s="35"/>
      <c r="G36" s="35"/>
      <c r="H36" s="48"/>
      <c r="I36" s="48"/>
      <c r="J36" s="48"/>
      <c r="K36" s="48"/>
      <c r="L36" s="64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0"/>
      <c r="B37" s="35"/>
      <c r="C37" s="32"/>
      <c r="D37" s="35"/>
      <c r="E37" s="35"/>
      <c r="F37" s="35"/>
      <c r="G37" s="35"/>
      <c r="H37" s="48"/>
      <c r="I37" s="48"/>
      <c r="J37" s="48"/>
      <c r="K37" s="48"/>
      <c r="L37" s="64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30"/>
      <c r="B38" s="35"/>
      <c r="C38" s="32"/>
      <c r="D38" s="35"/>
      <c r="E38" s="35"/>
      <c r="F38" s="35"/>
      <c r="G38" s="35"/>
      <c r="H38" s="48"/>
      <c r="I38" s="48"/>
      <c r="J38" s="48"/>
      <c r="K38" s="48"/>
      <c r="L38" s="64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30"/>
      <c r="B39" s="31"/>
      <c r="C39" s="32"/>
      <c r="D39" s="31"/>
      <c r="E39" s="31"/>
      <c r="F39" s="31"/>
      <c r="G39" s="31"/>
      <c r="H39" s="33"/>
      <c r="I39" s="34"/>
      <c r="J39" s="34"/>
      <c r="K39" s="34"/>
      <c r="L39" s="4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30"/>
      <c r="B40" s="31"/>
      <c r="C40" s="32"/>
      <c r="D40" s="31"/>
      <c r="E40" s="31"/>
      <c r="F40" s="31"/>
      <c r="G40" s="31"/>
      <c r="H40" s="33"/>
      <c r="I40" s="34"/>
      <c r="J40" s="34"/>
      <c r="K40" s="34"/>
      <c r="L40" s="4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30"/>
      <c r="B41" s="35"/>
      <c r="C41" s="32"/>
      <c r="D41" s="35"/>
      <c r="E41" s="35"/>
      <c r="F41" s="35"/>
      <c r="G41" s="35"/>
      <c r="H41" s="48"/>
      <c r="I41" s="48"/>
      <c r="J41" s="48"/>
      <c r="K41" s="48"/>
      <c r="L41" s="64"/>
      <c r="M41" s="2"/>
      <c r="N41" s="2"/>
      <c r="O41" s="2"/>
      <c r="P41" s="2"/>
      <c r="Q41" s="2"/>
      <c r="R41" s="2"/>
      <c r="S41" s="2"/>
      <c r="T41" s="2"/>
      <c r="U41" s="2"/>
    </row>
    <row r="42" spans="1:21" s="3" customFormat="1" ht="13.5" thickBot="1">
      <c r="A42" s="30"/>
      <c r="B42" s="35"/>
      <c r="C42" s="32"/>
      <c r="D42" s="35"/>
      <c r="E42" s="35"/>
      <c r="F42" s="35"/>
      <c r="G42" s="35"/>
      <c r="H42" s="48"/>
      <c r="I42" s="48"/>
      <c r="J42" s="48"/>
      <c r="K42" s="48"/>
      <c r="L42" s="64"/>
      <c r="M42" s="2"/>
      <c r="N42" s="2"/>
      <c r="O42" s="2"/>
      <c r="P42" s="2"/>
      <c r="Q42" s="2"/>
      <c r="R42" s="2"/>
      <c r="S42" s="2"/>
      <c r="T42" s="2"/>
      <c r="U42" s="2"/>
    </row>
    <row r="43" spans="1:12" s="2" customFormat="1" ht="12.75">
      <c r="A43" s="30"/>
      <c r="B43" s="35"/>
      <c r="C43" s="32"/>
      <c r="D43" s="35"/>
      <c r="E43" s="35"/>
      <c r="F43" s="35"/>
      <c r="G43" s="35"/>
      <c r="H43" s="48"/>
      <c r="I43" s="48"/>
      <c r="J43" s="48"/>
      <c r="K43" s="48"/>
      <c r="L43" s="64"/>
    </row>
    <row r="44" spans="1:12" s="2" customFormat="1" ht="12.75">
      <c r="A44" s="30"/>
      <c r="B44" s="35"/>
      <c r="C44" s="32"/>
      <c r="D44" s="35"/>
      <c r="E44" s="35"/>
      <c r="F44" s="35"/>
      <c r="G44" s="35"/>
      <c r="H44" s="48"/>
      <c r="I44" s="48"/>
      <c r="J44" s="48"/>
      <c r="K44" s="48"/>
      <c r="L44" s="64"/>
    </row>
    <row r="45" spans="1:12" s="2" customFormat="1" ht="12.75">
      <c r="A45" s="30"/>
      <c r="B45" s="35"/>
      <c r="C45" s="32"/>
      <c r="D45" s="35"/>
      <c r="E45" s="35"/>
      <c r="F45" s="35"/>
      <c r="G45" s="35"/>
      <c r="H45" s="48"/>
      <c r="I45" s="48"/>
      <c r="J45" s="48"/>
      <c r="K45" s="48"/>
      <c r="L45" s="64"/>
    </row>
    <row r="46" spans="1:12" s="2" customFormat="1" ht="12.75">
      <c r="A46" s="30"/>
      <c r="B46" s="35"/>
      <c r="C46" s="32"/>
      <c r="D46" s="35"/>
      <c r="E46" s="35"/>
      <c r="F46" s="35"/>
      <c r="G46" s="35"/>
      <c r="H46" s="48"/>
      <c r="I46" s="48"/>
      <c r="J46" s="48"/>
      <c r="K46" s="48"/>
      <c r="L46" s="64"/>
    </row>
    <row r="47" spans="1:12" s="2" customFormat="1" ht="12.75">
      <c r="A47" s="30"/>
      <c r="B47" s="35"/>
      <c r="C47" s="32"/>
      <c r="D47" s="35"/>
      <c r="E47" s="35"/>
      <c r="F47" s="35"/>
      <c r="G47" s="35"/>
      <c r="H47" s="59"/>
      <c r="I47" s="48"/>
      <c r="J47" s="48"/>
      <c r="K47" s="48"/>
      <c r="L47" s="64"/>
    </row>
    <row r="48" spans="1:12" s="2" customFormat="1" ht="12.75">
      <c r="A48" s="30"/>
      <c r="B48" s="31"/>
      <c r="C48" s="32"/>
      <c r="D48" s="31"/>
      <c r="E48" s="31"/>
      <c r="F48" s="31"/>
      <c r="G48" s="31"/>
      <c r="H48" s="33"/>
      <c r="I48" s="34"/>
      <c r="J48" s="34"/>
      <c r="K48" s="34"/>
      <c r="L48" s="42"/>
    </row>
    <row r="49" spans="1:12" s="2" customFormat="1" ht="12.75">
      <c r="A49" s="30"/>
      <c r="B49" s="31"/>
      <c r="C49" s="32"/>
      <c r="D49" s="31"/>
      <c r="E49" s="31"/>
      <c r="F49" s="31"/>
      <c r="G49" s="31"/>
      <c r="H49" s="33"/>
      <c r="I49" s="34"/>
      <c r="J49" s="34"/>
      <c r="K49" s="34"/>
      <c r="L49" s="42"/>
    </row>
    <row r="50" spans="1:12" s="2" customFormat="1" ht="12.75">
      <c r="A50" s="30"/>
      <c r="B50" s="35"/>
      <c r="C50" s="36"/>
      <c r="D50" s="31"/>
      <c r="E50" s="31"/>
      <c r="F50" s="31"/>
      <c r="G50" s="35"/>
      <c r="H50" s="48"/>
      <c r="I50" s="48"/>
      <c r="J50" s="48"/>
      <c r="K50" s="48"/>
      <c r="L50" s="64"/>
    </row>
    <row r="51" spans="1:12" s="2" customFormat="1" ht="12.75">
      <c r="A51" s="30"/>
      <c r="B51" s="35"/>
      <c r="C51" s="36"/>
      <c r="D51" s="31"/>
      <c r="E51" s="31"/>
      <c r="F51" s="31"/>
      <c r="G51" s="35"/>
      <c r="H51" s="33"/>
      <c r="I51" s="34"/>
      <c r="J51" s="34"/>
      <c r="K51" s="34"/>
      <c r="L51" s="42"/>
    </row>
    <row r="52" spans="1:21" ht="12.75">
      <c r="A52" s="31"/>
      <c r="B52" s="49"/>
      <c r="C52" s="50"/>
      <c r="D52" s="31"/>
      <c r="E52" s="31"/>
      <c r="F52" s="31"/>
      <c r="G52" s="35"/>
      <c r="H52" s="31"/>
      <c r="I52" s="34"/>
      <c r="J52" s="34"/>
      <c r="K52" s="34"/>
      <c r="L52" s="54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0"/>
      <c r="B53" s="20"/>
      <c r="C53" s="21"/>
      <c r="D53" s="20"/>
      <c r="E53" s="20"/>
      <c r="F53" s="20"/>
      <c r="G53" s="20"/>
      <c r="H53" s="20"/>
      <c r="I53" s="22"/>
      <c r="J53" s="20"/>
      <c r="K53" s="35"/>
      <c r="L53" s="35"/>
      <c r="M53" s="2"/>
      <c r="N53" s="2"/>
      <c r="O53" s="2"/>
      <c r="P53" s="2"/>
      <c r="Q53" s="2"/>
      <c r="R53" s="2"/>
      <c r="S53" s="2"/>
      <c r="T53" s="2"/>
      <c r="U53" s="2"/>
    </row>
    <row r="54" spans="2:21" ht="12.75">
      <c r="B54" s="1"/>
      <c r="C54" s="1"/>
      <c r="D54" s="1"/>
      <c r="E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ht="12.75">
      <c r="B55" s="1"/>
      <c r="C55" s="1"/>
      <c r="D55" s="1"/>
      <c r="E55" s="1"/>
      <c r="M55" s="2"/>
      <c r="N55" s="2"/>
      <c r="O55" s="2"/>
      <c r="P55" s="2"/>
      <c r="Q55" s="2"/>
      <c r="R55" s="2"/>
      <c r="S55" s="2"/>
      <c r="T55" s="2"/>
      <c r="U55" s="2"/>
    </row>
    <row r="56" spans="2:21" ht="12.75">
      <c r="B56" s="1"/>
      <c r="C56" s="1"/>
      <c r="D56" s="1"/>
      <c r="E56" s="1"/>
      <c r="M56" s="2"/>
      <c r="N56" s="2"/>
      <c r="O56" s="2"/>
      <c r="P56" s="2"/>
      <c r="Q56" s="2"/>
      <c r="R56" s="2"/>
      <c r="S56" s="2"/>
      <c r="T56" s="2"/>
      <c r="U56" s="2"/>
    </row>
    <row r="57" spans="2:21" ht="12.75">
      <c r="B57" s="1"/>
      <c r="C57" s="1"/>
      <c r="D57" s="1"/>
      <c r="E57" s="1"/>
      <c r="M57" s="2"/>
      <c r="N57" s="2"/>
      <c r="O57" s="2"/>
      <c r="P57" s="2"/>
      <c r="Q57" s="2"/>
      <c r="R57" s="2"/>
      <c r="S57" s="2"/>
      <c r="T57" s="2"/>
      <c r="U57" s="2"/>
    </row>
    <row r="58" spans="2:21" ht="12.75">
      <c r="B58" s="1"/>
      <c r="C58" s="1"/>
      <c r="D58" s="1"/>
      <c r="E58" s="1"/>
      <c r="M58" s="2"/>
      <c r="N58" s="2"/>
      <c r="O58" s="2"/>
      <c r="P58" s="2"/>
      <c r="Q58" s="2"/>
      <c r="R58" s="2"/>
      <c r="S58" s="2"/>
      <c r="T58" s="2"/>
      <c r="U58" s="2"/>
    </row>
    <row r="59" spans="2:21" ht="12.75">
      <c r="B59" s="1"/>
      <c r="C59" s="1"/>
      <c r="D59" s="1"/>
      <c r="E59" s="1"/>
      <c r="M59" s="2"/>
      <c r="N59" s="2"/>
      <c r="O59" s="2"/>
      <c r="P59" s="2"/>
      <c r="Q59" s="2"/>
      <c r="R59" s="2"/>
      <c r="S59" s="2"/>
      <c r="T59" s="2"/>
      <c r="U59" s="2"/>
    </row>
    <row r="60" spans="2:21" ht="12.75">
      <c r="B60" s="1"/>
      <c r="C60" s="1"/>
      <c r="D60" s="1"/>
      <c r="E60" s="1"/>
      <c r="M60" s="2"/>
      <c r="N60" s="2"/>
      <c r="O60" s="2"/>
      <c r="P60" s="2"/>
      <c r="Q60" s="2"/>
      <c r="R60" s="2"/>
      <c r="S60" s="2"/>
      <c r="T60" s="2"/>
      <c r="U60" s="2"/>
    </row>
    <row r="61" spans="2:21" ht="12.75">
      <c r="B61" s="1"/>
      <c r="C61" s="1"/>
      <c r="D61" s="1"/>
      <c r="E61" s="1"/>
      <c r="M61" s="2"/>
      <c r="N61" s="2"/>
      <c r="O61" s="2"/>
      <c r="P61" s="2"/>
      <c r="Q61" s="2"/>
      <c r="R61" s="2"/>
      <c r="S61" s="2"/>
      <c r="T61" s="2"/>
      <c r="U61" s="2"/>
    </row>
    <row r="62" spans="2:21" ht="12.75">
      <c r="B62" s="1"/>
      <c r="C62" s="1"/>
      <c r="D62" s="1"/>
      <c r="E62" s="1"/>
      <c r="M62" s="2"/>
      <c r="N62" s="2"/>
      <c r="O62" s="2"/>
      <c r="P62" s="2"/>
      <c r="Q62" s="2"/>
      <c r="R62" s="2"/>
      <c r="S62" s="2"/>
      <c r="T62" s="2"/>
      <c r="U62" s="2"/>
    </row>
    <row r="63" spans="2:21" ht="12.75">
      <c r="B63" s="1"/>
      <c r="C63" s="1"/>
      <c r="D63" s="1"/>
      <c r="E63" s="1"/>
      <c r="M63" s="2"/>
      <c r="N63" s="2"/>
      <c r="O63" s="2"/>
      <c r="P63" s="2"/>
      <c r="Q63" s="2"/>
      <c r="R63" s="2"/>
      <c r="S63" s="2"/>
      <c r="T63" s="2"/>
      <c r="U63" s="2"/>
    </row>
    <row r="64" spans="13:21" ht="12.75">
      <c r="M64" s="2"/>
      <c r="N64" s="2"/>
      <c r="O64" s="2"/>
      <c r="P64" s="2"/>
      <c r="Q64" s="2"/>
      <c r="R64" s="2"/>
      <c r="S64" s="2"/>
      <c r="T64" s="2"/>
      <c r="U64" s="2"/>
    </row>
    <row r="65" spans="13:21" ht="12.75">
      <c r="M65" s="2"/>
      <c r="N65" s="2"/>
      <c r="O65" s="2"/>
      <c r="P65" s="2"/>
      <c r="Q65" s="2"/>
      <c r="R65" s="2"/>
      <c r="S65" s="2"/>
      <c r="T65" s="2"/>
      <c r="U65" s="2"/>
    </row>
    <row r="66" spans="13:21" ht="12.75">
      <c r="M66" s="2"/>
      <c r="N66" s="2"/>
      <c r="O66" s="2"/>
      <c r="P66" s="2"/>
      <c r="Q66" s="2"/>
      <c r="R66" s="2"/>
      <c r="S66" s="2"/>
      <c r="T66" s="2"/>
      <c r="U66" s="2"/>
    </row>
    <row r="67" spans="13:21" ht="12.75">
      <c r="M67" s="2"/>
      <c r="N67" s="2"/>
      <c r="O67" s="2"/>
      <c r="P67" s="2"/>
      <c r="Q67" s="2"/>
      <c r="R67" s="2"/>
      <c r="S67" s="2"/>
      <c r="T67" s="2"/>
      <c r="U67" s="2"/>
    </row>
    <row r="68" spans="13:21" ht="12.75">
      <c r="M68" s="2"/>
      <c r="N68" s="2"/>
      <c r="O68" s="2"/>
      <c r="P68" s="2"/>
      <c r="Q68" s="2"/>
      <c r="R68" s="2"/>
      <c r="S68" s="2"/>
      <c r="T68" s="2"/>
      <c r="U68" s="2"/>
    </row>
    <row r="69" spans="13:21" ht="12.75">
      <c r="M69" s="2"/>
      <c r="N69" s="2"/>
      <c r="O69" s="2"/>
      <c r="P69" s="2"/>
      <c r="Q69" s="2"/>
      <c r="R69" s="2"/>
      <c r="S69" s="2"/>
      <c r="T69" s="2"/>
      <c r="U69" s="2"/>
    </row>
    <row r="70" spans="13:21" ht="12.75">
      <c r="M70" s="2"/>
      <c r="N70" s="2"/>
      <c r="O70" s="2"/>
      <c r="P70" s="2"/>
      <c r="Q70" s="2"/>
      <c r="R70" s="2"/>
      <c r="S70" s="2"/>
      <c r="T70" s="2"/>
      <c r="U70" s="2"/>
    </row>
    <row r="71" spans="13:21" ht="12.75">
      <c r="M71" s="2"/>
      <c r="N71" s="2"/>
      <c r="O71" s="2"/>
      <c r="P71" s="2"/>
      <c r="Q71" s="2"/>
      <c r="R71" s="2"/>
      <c r="S71" s="2"/>
      <c r="T71" s="2"/>
      <c r="U71" s="2"/>
    </row>
    <row r="72" spans="13:21" ht="12.75">
      <c r="M72" s="2"/>
      <c r="N72" s="2"/>
      <c r="O72" s="2"/>
      <c r="P72" s="2"/>
      <c r="Q72" s="2"/>
      <c r="R72" s="2"/>
      <c r="S72" s="2"/>
      <c r="T72" s="2"/>
      <c r="U72" s="2"/>
    </row>
    <row r="73" spans="13:21" ht="12.75">
      <c r="M73" s="2"/>
      <c r="N73" s="2"/>
      <c r="O73" s="2"/>
      <c r="P73" s="2"/>
      <c r="Q73" s="2"/>
      <c r="R73" s="2"/>
      <c r="S73" s="2"/>
      <c r="T73" s="2"/>
      <c r="U73" s="2"/>
    </row>
    <row r="74" spans="13:21" ht="12.75">
      <c r="M74" s="2"/>
      <c r="N74" s="2"/>
      <c r="O74" s="2"/>
      <c r="P74" s="2"/>
      <c r="Q74" s="2"/>
      <c r="R74" s="2"/>
      <c r="S74" s="2"/>
      <c r="T74" s="2"/>
      <c r="U74" s="2"/>
    </row>
    <row r="75" spans="13:21" ht="12.75">
      <c r="M75" s="2"/>
      <c r="N75" s="2"/>
      <c r="O75" s="2"/>
      <c r="P75" s="2"/>
      <c r="Q75" s="2"/>
      <c r="R75" s="2"/>
      <c r="S75" s="2"/>
      <c r="T75" s="2"/>
      <c r="U75" s="2"/>
    </row>
    <row r="76" spans="13:21" ht="12.75">
      <c r="M76" s="2"/>
      <c r="N76" s="2"/>
      <c r="O76" s="2"/>
      <c r="P76" s="2"/>
      <c r="Q76" s="2"/>
      <c r="R76" s="2"/>
      <c r="S76" s="2"/>
      <c r="T76" s="2"/>
      <c r="U76" s="2"/>
    </row>
    <row r="77" spans="13:21" ht="12.75">
      <c r="M77" s="2"/>
      <c r="N77" s="2"/>
      <c r="O77" s="2"/>
      <c r="P77" s="2"/>
      <c r="Q77" s="2"/>
      <c r="R77" s="2"/>
      <c r="S77" s="2"/>
      <c r="T77" s="2"/>
      <c r="U77" s="2"/>
    </row>
    <row r="78" spans="13:21" ht="12.75">
      <c r="M78" s="2"/>
      <c r="N78" s="2"/>
      <c r="O78" s="2"/>
      <c r="P78" s="2"/>
      <c r="Q78" s="2"/>
      <c r="R78" s="2"/>
      <c r="S78" s="2"/>
      <c r="T78" s="2"/>
      <c r="U78" s="2"/>
    </row>
    <row r="79" spans="13:21" ht="12.75">
      <c r="M79" s="2"/>
      <c r="N79" s="2"/>
      <c r="O79" s="2"/>
      <c r="P79" s="2"/>
      <c r="Q79" s="2"/>
      <c r="R79" s="2"/>
      <c r="S79" s="2"/>
      <c r="T79" s="2"/>
      <c r="U79" s="2"/>
    </row>
    <row r="80" spans="13:21" ht="12.75">
      <c r="M80" s="2"/>
      <c r="N80" s="2"/>
      <c r="O80" s="2"/>
      <c r="P80" s="2"/>
      <c r="Q80" s="2"/>
      <c r="R80" s="2"/>
      <c r="S80" s="2"/>
      <c r="T80" s="2"/>
      <c r="U80" s="2"/>
    </row>
    <row r="81" spans="13:21" ht="12.75">
      <c r="M81" s="2"/>
      <c r="N81" s="2"/>
      <c r="O81" s="2"/>
      <c r="P81" s="2"/>
      <c r="Q81" s="2"/>
      <c r="R81" s="2"/>
      <c r="S81" s="2"/>
      <c r="T81" s="2"/>
      <c r="U81" s="2"/>
    </row>
    <row r="82" spans="13:21" ht="12.75">
      <c r="M82" s="2"/>
      <c r="N82" s="2"/>
      <c r="O82" s="2"/>
      <c r="P82" s="2"/>
      <c r="Q82" s="2"/>
      <c r="R82" s="2"/>
      <c r="S82" s="2"/>
      <c r="T82" s="2"/>
      <c r="U82" s="2"/>
    </row>
    <row r="83" spans="13:21" ht="12.75">
      <c r="M83" s="2"/>
      <c r="N83" s="2"/>
      <c r="O83" s="2"/>
      <c r="P83" s="2"/>
      <c r="Q83" s="2"/>
      <c r="R83" s="2"/>
      <c r="S83" s="2"/>
      <c r="T83" s="2"/>
      <c r="U83" s="2"/>
    </row>
    <row r="84" spans="13:21" ht="12.75">
      <c r="M84" s="2"/>
      <c r="N84" s="2"/>
      <c r="O84" s="2"/>
      <c r="P84" s="2"/>
      <c r="Q84" s="2"/>
      <c r="R84" s="2"/>
      <c r="S84" s="2"/>
      <c r="T84" s="2"/>
      <c r="U84" s="2"/>
    </row>
    <row r="85" spans="13:21" ht="12.75">
      <c r="M85" s="2"/>
      <c r="N85" s="2"/>
      <c r="O85" s="2"/>
      <c r="P85" s="2"/>
      <c r="Q85" s="2"/>
      <c r="R85" s="2"/>
      <c r="S85" s="2"/>
      <c r="T85" s="2"/>
      <c r="U85" s="2"/>
    </row>
    <row r="86" spans="13:21" ht="12.75">
      <c r="M86" s="2"/>
      <c r="N86" s="2"/>
      <c r="O86" s="2"/>
      <c r="P86" s="2"/>
      <c r="Q86" s="2"/>
      <c r="R86" s="2"/>
      <c r="S86" s="2"/>
      <c r="T86" s="2"/>
      <c r="U86" s="2"/>
    </row>
    <row r="87" spans="13:21" ht="12.75">
      <c r="M87" s="2"/>
      <c r="N87" s="2"/>
      <c r="O87" s="2"/>
      <c r="P87" s="2"/>
      <c r="Q87" s="2"/>
      <c r="R87" s="2"/>
      <c r="S87" s="2"/>
      <c r="T87" s="2"/>
      <c r="U87" s="2"/>
    </row>
    <row r="88" spans="13:21" ht="12.75">
      <c r="M88" s="2"/>
      <c r="N88" s="2"/>
      <c r="O88" s="2"/>
      <c r="P88" s="2"/>
      <c r="Q88" s="2"/>
      <c r="R88" s="2"/>
      <c r="S88" s="2"/>
      <c r="T88" s="2"/>
      <c r="U88" s="2"/>
    </row>
    <row r="89" spans="13:21" ht="12.75">
      <c r="M89" s="2"/>
      <c r="N89" s="2"/>
      <c r="O89" s="2"/>
      <c r="P89" s="2"/>
      <c r="Q89" s="2"/>
      <c r="R89" s="2"/>
      <c r="S89" s="2"/>
      <c r="T89" s="2"/>
      <c r="U89" s="2"/>
    </row>
    <row r="90" spans="13:21" ht="12.75">
      <c r="M90" s="2"/>
      <c r="N90" s="2"/>
      <c r="O90" s="2"/>
      <c r="P90" s="2"/>
      <c r="Q90" s="2"/>
      <c r="R90" s="2"/>
      <c r="S90" s="2"/>
      <c r="T90" s="2"/>
      <c r="U90" s="2"/>
    </row>
    <row r="91" spans="13:21" ht="12.75">
      <c r="M91" s="2"/>
      <c r="N91" s="2"/>
      <c r="O91" s="2"/>
      <c r="P91" s="2"/>
      <c r="Q91" s="2"/>
      <c r="R91" s="2"/>
      <c r="S91" s="2"/>
      <c r="T91" s="2"/>
      <c r="U91" s="2"/>
    </row>
    <row r="92" spans="13:21" ht="12.75">
      <c r="M92" s="2"/>
      <c r="N92" s="2"/>
      <c r="O92" s="2"/>
      <c r="P92" s="2"/>
      <c r="Q92" s="2"/>
      <c r="R92" s="2"/>
      <c r="S92" s="2"/>
      <c r="T92" s="2"/>
      <c r="U92" s="2"/>
    </row>
    <row r="93" spans="13:21" ht="12.75">
      <c r="M93" s="2"/>
      <c r="N93" s="2"/>
      <c r="O93" s="2"/>
      <c r="P93" s="2"/>
      <c r="Q93" s="2"/>
      <c r="R93" s="2"/>
      <c r="S93" s="2"/>
      <c r="T93" s="2"/>
      <c r="U93" s="2"/>
    </row>
    <row r="94" spans="13:21" ht="12.75">
      <c r="M94" s="2"/>
      <c r="N94" s="2"/>
      <c r="O94" s="2"/>
      <c r="P94" s="2"/>
      <c r="Q94" s="2"/>
      <c r="R94" s="2"/>
      <c r="S94" s="2"/>
      <c r="T94" s="2"/>
      <c r="U94" s="2"/>
    </row>
    <row r="95" spans="13:21" ht="12.75">
      <c r="M95" s="2"/>
      <c r="N95" s="2"/>
      <c r="O95" s="2"/>
      <c r="P95" s="2"/>
      <c r="Q95" s="2"/>
      <c r="R95" s="2"/>
      <c r="S95" s="2"/>
      <c r="T95" s="2"/>
      <c r="U95" s="2"/>
    </row>
    <row r="96" spans="13:21" ht="12.75">
      <c r="M96" s="2"/>
      <c r="N96" s="2"/>
      <c r="O96" s="2"/>
      <c r="P96" s="2"/>
      <c r="Q96" s="2"/>
      <c r="R96" s="2"/>
      <c r="S96" s="2"/>
      <c r="T96" s="2"/>
      <c r="U96" s="2"/>
    </row>
    <row r="97" spans="13:21" ht="12.75">
      <c r="M97" s="2"/>
      <c r="N97" s="2"/>
      <c r="O97" s="2"/>
      <c r="P97" s="2"/>
      <c r="Q97" s="2"/>
      <c r="R97" s="2"/>
      <c r="S97" s="2"/>
      <c r="T97" s="2"/>
      <c r="U97" s="2"/>
    </row>
    <row r="98" spans="13:21" ht="12.75">
      <c r="M98" s="2"/>
      <c r="N98" s="2"/>
      <c r="O98" s="2"/>
      <c r="P98" s="2"/>
      <c r="Q98" s="2"/>
      <c r="R98" s="2"/>
      <c r="S98" s="2"/>
      <c r="T98" s="2"/>
      <c r="U98" s="2"/>
    </row>
    <row r="99" spans="13:21" ht="12.75">
      <c r="M99" s="2"/>
      <c r="N99" s="2"/>
      <c r="O99" s="2"/>
      <c r="P99" s="2"/>
      <c r="Q99" s="2"/>
      <c r="R99" s="2"/>
      <c r="S99" s="2"/>
      <c r="T99" s="2"/>
      <c r="U99" s="2"/>
    </row>
    <row r="100" spans="13:21" ht="12.75">
      <c r="M100" s="2"/>
      <c r="N100" s="2"/>
      <c r="O100" s="2"/>
      <c r="P100" s="2"/>
      <c r="Q100" s="2"/>
      <c r="R100" s="2"/>
      <c r="S100" s="2"/>
      <c r="T100" s="2"/>
      <c r="U100" s="2"/>
    </row>
    <row r="101" spans="13:21" ht="12.75">
      <c r="M101" s="2"/>
      <c r="N101" s="2"/>
      <c r="O101" s="2"/>
      <c r="P101" s="2"/>
      <c r="Q101" s="2"/>
      <c r="R101" s="2"/>
      <c r="S101" s="2"/>
      <c r="T101" s="2"/>
      <c r="U101" s="2"/>
    </row>
    <row r="102" spans="13:21" ht="12.75">
      <c r="M102" s="2"/>
      <c r="N102" s="2"/>
      <c r="O102" s="2"/>
      <c r="P102" s="2"/>
      <c r="Q102" s="2"/>
      <c r="R102" s="2"/>
      <c r="S102" s="2"/>
      <c r="T102" s="2"/>
      <c r="U102" s="2"/>
    </row>
    <row r="103" spans="13:21" ht="12.75">
      <c r="M103" s="2"/>
      <c r="N103" s="2"/>
      <c r="O103" s="2"/>
      <c r="P103" s="2"/>
      <c r="Q103" s="2"/>
      <c r="R103" s="2"/>
      <c r="S103" s="2"/>
      <c r="T103" s="2"/>
      <c r="U103" s="2"/>
    </row>
    <row r="104" spans="13:21" ht="12.75">
      <c r="M104" s="2"/>
      <c r="N104" s="2"/>
      <c r="O104" s="2"/>
      <c r="P104" s="2"/>
      <c r="Q104" s="2"/>
      <c r="R104" s="2"/>
      <c r="S104" s="2"/>
      <c r="T104" s="2"/>
      <c r="U104" s="2"/>
    </row>
    <row r="105" spans="13:21" ht="12.75">
      <c r="M105" s="2"/>
      <c r="N105" s="2"/>
      <c r="O105" s="2"/>
      <c r="P105" s="2"/>
      <c r="Q105" s="2"/>
      <c r="R105" s="2"/>
      <c r="S105" s="2"/>
      <c r="T105" s="2"/>
      <c r="U105" s="2"/>
    </row>
    <row r="106" spans="13:21" ht="12.75">
      <c r="M106" s="2"/>
      <c r="N106" s="2"/>
      <c r="O106" s="2"/>
      <c r="P106" s="2"/>
      <c r="Q106" s="2"/>
      <c r="R106" s="2"/>
      <c r="S106" s="2"/>
      <c r="T106" s="2"/>
      <c r="U106" s="2"/>
    </row>
    <row r="107" spans="13:21" ht="12.75">
      <c r="M107" s="2"/>
      <c r="N107" s="2"/>
      <c r="O107" s="2"/>
      <c r="P107" s="2"/>
      <c r="Q107" s="2"/>
      <c r="R107" s="2"/>
      <c r="S107" s="2"/>
      <c r="T107" s="2"/>
      <c r="U107" s="2"/>
    </row>
    <row r="108" spans="13:21" ht="12.75">
      <c r="M108" s="2"/>
      <c r="N108" s="2"/>
      <c r="O108" s="2"/>
      <c r="P108" s="2"/>
      <c r="Q108" s="2"/>
      <c r="R108" s="2"/>
      <c r="S108" s="2"/>
      <c r="T108" s="2"/>
      <c r="U108" s="2"/>
    </row>
    <row r="109" spans="13:21" ht="12.75">
      <c r="M109" s="2"/>
      <c r="N109" s="2"/>
      <c r="O109" s="2"/>
      <c r="P109" s="2"/>
      <c r="Q109" s="2"/>
      <c r="R109" s="2"/>
      <c r="S109" s="2"/>
      <c r="T109" s="2"/>
      <c r="U109" s="2"/>
    </row>
    <row r="110" spans="13:21" ht="12.75">
      <c r="M110" s="2"/>
      <c r="N110" s="2"/>
      <c r="O110" s="2"/>
      <c r="P110" s="2"/>
      <c r="Q110" s="2"/>
      <c r="R110" s="2"/>
      <c r="S110" s="2"/>
      <c r="T110" s="2"/>
      <c r="U110" s="2"/>
    </row>
    <row r="111" spans="13:21" ht="12.75">
      <c r="M111" s="2"/>
      <c r="N111" s="2"/>
      <c r="O111" s="2"/>
      <c r="P111" s="2"/>
      <c r="Q111" s="2"/>
      <c r="R111" s="2"/>
      <c r="S111" s="2"/>
      <c r="T111" s="2"/>
      <c r="U111" s="2"/>
    </row>
    <row r="112" spans="13:21" ht="12.75">
      <c r="M112" s="2"/>
      <c r="N112" s="2"/>
      <c r="O112" s="2"/>
      <c r="P112" s="2"/>
      <c r="Q112" s="2"/>
      <c r="R112" s="2"/>
      <c r="S112" s="2"/>
      <c r="T112" s="2"/>
      <c r="U112" s="2"/>
    </row>
    <row r="113" spans="13:21" ht="12.75">
      <c r="M113" s="2"/>
      <c r="N113" s="2"/>
      <c r="O113" s="2"/>
      <c r="P113" s="2"/>
      <c r="Q113" s="2"/>
      <c r="R113" s="2"/>
      <c r="S113" s="2"/>
      <c r="T113" s="2"/>
      <c r="U113" s="2"/>
    </row>
    <row r="114" spans="13:21" ht="12.75">
      <c r="M114" s="2"/>
      <c r="N114" s="2"/>
      <c r="O114" s="2"/>
      <c r="P114" s="2"/>
      <c r="Q114" s="2"/>
      <c r="R114" s="2"/>
      <c r="S114" s="2"/>
      <c r="T114" s="2"/>
      <c r="U114" s="2"/>
    </row>
    <row r="115" spans="13:21" ht="12.75">
      <c r="M115" s="2"/>
      <c r="N115" s="2"/>
      <c r="O115" s="2"/>
      <c r="P115" s="2"/>
      <c r="Q115" s="2"/>
      <c r="R115" s="2"/>
      <c r="S115" s="2"/>
      <c r="T115" s="2"/>
      <c r="U115" s="2"/>
    </row>
    <row r="116" spans="13:21" ht="12.75">
      <c r="M116" s="2"/>
      <c r="N116" s="2"/>
      <c r="O116" s="2"/>
      <c r="P116" s="2"/>
      <c r="Q116" s="2"/>
      <c r="R116" s="2"/>
      <c r="S116" s="2"/>
      <c r="T116" s="2"/>
      <c r="U116" s="2"/>
    </row>
    <row r="117" spans="13:21" ht="12.75">
      <c r="M117" s="2"/>
      <c r="N117" s="2"/>
      <c r="O117" s="2"/>
      <c r="P117" s="2"/>
      <c r="Q117" s="2"/>
      <c r="R117" s="2"/>
      <c r="S117" s="2"/>
      <c r="T117" s="2"/>
      <c r="U117" s="2"/>
    </row>
    <row r="118" spans="13:21" ht="12.75">
      <c r="M118" s="2"/>
      <c r="N118" s="2"/>
      <c r="O118" s="2"/>
      <c r="P118" s="2"/>
      <c r="Q118" s="2"/>
      <c r="R118" s="2"/>
      <c r="S118" s="2"/>
      <c r="T118" s="2"/>
      <c r="U118" s="2"/>
    </row>
    <row r="119" spans="13:21" ht="12.75">
      <c r="M119" s="2"/>
      <c r="N119" s="2"/>
      <c r="O119" s="2"/>
      <c r="P119" s="2"/>
      <c r="Q119" s="2"/>
      <c r="R119" s="2"/>
      <c r="S119" s="2"/>
      <c r="T119" s="2"/>
      <c r="U119" s="2"/>
    </row>
    <row r="120" spans="13:21" ht="12.75">
      <c r="M120" s="2"/>
      <c r="N120" s="2"/>
      <c r="O120" s="2"/>
      <c r="P120" s="2"/>
      <c r="Q120" s="2"/>
      <c r="R120" s="2"/>
      <c r="S120" s="2"/>
      <c r="T120" s="2"/>
      <c r="U120" s="2"/>
    </row>
    <row r="121" spans="13:21" ht="12.75">
      <c r="M121" s="2"/>
      <c r="N121" s="2"/>
      <c r="O121" s="2"/>
      <c r="P121" s="2"/>
      <c r="Q121" s="2"/>
      <c r="R121" s="2"/>
      <c r="S121" s="2"/>
      <c r="T121" s="2"/>
      <c r="U121" s="2"/>
    </row>
    <row r="122" spans="13:21" ht="12.75">
      <c r="M122" s="2"/>
      <c r="N122" s="2"/>
      <c r="O122" s="2"/>
      <c r="P122" s="2"/>
      <c r="Q122" s="2"/>
      <c r="R122" s="2"/>
      <c r="S122" s="2"/>
      <c r="T122" s="2"/>
      <c r="U122" s="2"/>
    </row>
    <row r="123" spans="13:21" ht="12.75">
      <c r="M123" s="2"/>
      <c r="N123" s="2"/>
      <c r="O123" s="2"/>
      <c r="P123" s="2"/>
      <c r="Q123" s="2"/>
      <c r="R123" s="2"/>
      <c r="S123" s="2"/>
      <c r="T123" s="2"/>
      <c r="U123" s="2"/>
    </row>
    <row r="124" spans="13:21" ht="12.75">
      <c r="M124" s="2"/>
      <c r="N124" s="2"/>
      <c r="O124" s="2"/>
      <c r="P124" s="2"/>
      <c r="Q124" s="2"/>
      <c r="R124" s="2"/>
      <c r="S124" s="2"/>
      <c r="T124" s="2"/>
      <c r="U124" s="2"/>
    </row>
    <row r="125" spans="13:21" ht="12.75">
      <c r="M125" s="2"/>
      <c r="N125" s="2"/>
      <c r="O125" s="2"/>
      <c r="P125" s="2"/>
      <c r="Q125" s="2"/>
      <c r="R125" s="2"/>
      <c r="S125" s="2"/>
      <c r="T125" s="2"/>
      <c r="U125" s="2"/>
    </row>
    <row r="126" spans="13:21" ht="12.75">
      <c r="M126" s="2"/>
      <c r="N126" s="2"/>
      <c r="O126" s="2"/>
      <c r="P126" s="2"/>
      <c r="Q126" s="2"/>
      <c r="R126" s="2"/>
      <c r="S126" s="2"/>
      <c r="T126" s="2"/>
      <c r="U126" s="2"/>
    </row>
    <row r="127" spans="13:21" ht="12.75">
      <c r="M127" s="2"/>
      <c r="N127" s="2"/>
      <c r="O127" s="2"/>
      <c r="P127" s="2"/>
      <c r="Q127" s="2"/>
      <c r="R127" s="2"/>
      <c r="S127" s="2"/>
      <c r="T127" s="2"/>
      <c r="U127" s="2"/>
    </row>
    <row r="128" spans="13:21" ht="12.75">
      <c r="M128" s="2"/>
      <c r="N128" s="2"/>
      <c r="O128" s="2"/>
      <c r="P128" s="2"/>
      <c r="Q128" s="2"/>
      <c r="R128" s="2"/>
      <c r="S128" s="2"/>
      <c r="T128" s="2"/>
      <c r="U128" s="2"/>
    </row>
    <row r="129" spans="13:21" ht="12.75">
      <c r="M129" s="2"/>
      <c r="N129" s="2"/>
      <c r="O129" s="2"/>
      <c r="P129" s="2"/>
      <c r="Q129" s="2"/>
      <c r="R129" s="2"/>
      <c r="S129" s="2"/>
      <c r="T129" s="2"/>
      <c r="U129" s="2"/>
    </row>
    <row r="130" spans="13:21" ht="12.75">
      <c r="M130" s="2"/>
      <c r="N130" s="2"/>
      <c r="O130" s="2"/>
      <c r="P130" s="2"/>
      <c r="Q130" s="2"/>
      <c r="R130" s="2"/>
      <c r="S130" s="2"/>
      <c r="T130" s="2"/>
      <c r="U130" s="2"/>
    </row>
    <row r="131" spans="13:21" ht="12.75">
      <c r="M131" s="2"/>
      <c r="N131" s="2"/>
      <c r="O131" s="2"/>
      <c r="P131" s="2"/>
      <c r="Q131" s="2"/>
      <c r="R131" s="2"/>
      <c r="S131" s="2"/>
      <c r="T131" s="2"/>
      <c r="U131" s="2"/>
    </row>
    <row r="132" spans="13:21" ht="12.75">
      <c r="M132" s="2"/>
      <c r="N132" s="2"/>
      <c r="O132" s="2"/>
      <c r="P132" s="2"/>
      <c r="Q132" s="2"/>
      <c r="R132" s="2"/>
      <c r="S132" s="2"/>
      <c r="T132" s="2"/>
      <c r="U132" s="2"/>
    </row>
    <row r="133" spans="13:21" ht="12.75">
      <c r="M133" s="2"/>
      <c r="N133" s="2"/>
      <c r="O133" s="2"/>
      <c r="P133" s="2"/>
      <c r="Q133" s="2"/>
      <c r="R133" s="2"/>
      <c r="S133" s="2"/>
      <c r="T133" s="2"/>
      <c r="U133" s="2"/>
    </row>
    <row r="134" spans="13:21" ht="12.75">
      <c r="M134" s="2"/>
      <c r="N134" s="2"/>
      <c r="O134" s="2"/>
      <c r="P134" s="2"/>
      <c r="Q134" s="2"/>
      <c r="R134" s="2"/>
      <c r="S134" s="2"/>
      <c r="T134" s="2"/>
      <c r="U134" s="2"/>
    </row>
  </sheetData>
  <sheetProtection/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Honza</cp:lastModifiedBy>
  <cp:lastPrinted>2014-05-05T08:29:22Z</cp:lastPrinted>
  <dcterms:created xsi:type="dcterms:W3CDTF">2009-07-23T14:15:20Z</dcterms:created>
  <dcterms:modified xsi:type="dcterms:W3CDTF">2015-01-17T17:00:38Z</dcterms:modified>
  <cp:category/>
  <cp:version/>
  <cp:contentType/>
  <cp:contentStatus/>
</cp:coreProperties>
</file>